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737e2a72e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TUP" sheetId="1" r:id="R1856e822d2b442a1"/>
    <x:sheet xmlns:r="http://schemas.openxmlformats.org/officeDocument/2006/relationships" name="LEAVE_LOG" sheetId="2" r:id="Rabd8ce53fb30413f"/>
    <x:sheet xmlns:r="http://schemas.openxmlformats.org/officeDocument/2006/relationships" name="LEAVE_BALANCE" sheetId="3" r:id="R60c7cea2208a4dc8"/>
    <x:sheet xmlns:r="http://schemas.openxmlformats.org/officeDocument/2006/relationships" name="DASHBOARD" sheetId="4" r:id="R90e3e4a4165b4e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8">
    <x:font>
      <x:sz val="11"/>
      <x:name val="Carlito"/>
    </x:font>
    <x:font>
      <x:b/>
      <x:sz val="16"/>
      <x:color rgb="FF5B3A29"/>
      <x:name val="Carlito"/>
    </x:font>
    <x:font>
      <x:b/>
      <x:sz val="11"/>
      <x:color rgb="FFFFFFFF"/>
      <x:name val="Carlito"/>
    </x:font>
    <x:font>
      <x:b/>
      <x:sz val="20"/>
      <x:color rgb="FFFFFFFF"/>
      <x:name val="Carlito"/>
    </x:font>
    <x:font>
      <x:i/>
      <x:sz val="11"/>
      <x:color rgb="FF5B3A29"/>
      <x:name val="Carlito"/>
    </x:font>
    <x:font>
      <x:b/>
      <x:sz val="14"/>
      <x:color rgb="FF5B3A29"/>
      <x:name val="Carlito"/>
    </x:font>
    <x:font>
      <x:sz val="11"/>
      <x:color rgb="FF2F241F"/>
      <x:name val="Carlito"/>
    </x:font>
    <x:font>
      <x:sz val="11"/>
      <x:color rgb="FF5B3A29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F4E7D3"/>
      </x:patternFill>
    </x:fill>
    <x:fill>
      <x:patternFill patternType="solid">
        <x:fgColor rgb="FF5B3A29"/>
      </x:patternFill>
    </x:fill>
    <x:fill>
      <x:patternFill patternType="solid">
        <x:fgColor rgb="FFFFF8EE"/>
      </x:patternFill>
    </x:fill>
    <x:fill>
      <x:patternFill patternType="solid">
        <x:fgColor rgb="FFFFFFFF"/>
      </x:patternFill>
    </x:fill>
    <x:fill>
      <x:patternFill patternType="solid">
        <x:fgColor rgb="FFF4E7D3"/>
      </x:patternFill>
    </x:fill>
    <x:fill>
      <x:patternFill patternType="solid">
        <x:fgColor rgb="FFFFFDF9"/>
      </x:patternFill>
    </x:fill>
  </x:fills>
  <x:borders count="2">
    <x:border/>
    <x:border/>
  </x:borders>
  <x:cellStyleXfs count="1">
    <x:xf numFmtId="0" fontId="0" fillId="0" borderId="0"/>
  </x:cellStyleXfs>
  <x:cellXfs count="5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6" fillId="6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ill>
        <x:patternFill>
          <x:bgColor rgb="FFFCE8E6"/>
        </x:patternFill>
      </x:fill>
    </x:dxf>
    <x:dxf>
      <x:fill>
        <x:patternFill>
          <x:bgColor rgb="FFFCE8E6"/>
        </x:patternFill>
      </x:fill>
    </x:dxf>
    <x:dxf>
      <x:fill>
        <x:patternFill>
          <x:bgColor rgb="FFFCE8E6"/>
        </x:patternFill>
      </x:fill>
    </x:dxf>
    <x:dxf>
      <x:font>
        <x:b/>
        <x:color rgb="FFB3261E"/>
      </x:font>
      <x:fill>
        <x:patternFill>
          <x:bgColor rgb="FFFCE8E6"/>
        </x:patternFill>
      </x:fill>
    </x:dxf>
    <x:dxf>
      <x:font>
        <x:b/>
        <x:color rgb="FFB3261E"/>
      </x:font>
      <x:fill>
        <x:patternFill>
          <x:bgColor rgb="FFFCE8E6"/>
        </x:patternFill>
      </x:fill>
    </x:dxf>
    <x:dxf>
      <x:font>
        <x:b/>
        <x:color rgb="FFB3261E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3a3d95f6f47ff" /><Relationship Type="http://schemas.openxmlformats.org/officeDocument/2006/relationships/theme" Target="/xl/theme/theme1.xml" Id="R8cad8a016cc846b2" /><Relationship Type="http://schemas.openxmlformats.org/officeDocument/2006/relationships/sharedStrings" Target="/xl/sharedStrings.xml" Id="R6efbd1e1c5594f0b" /><Relationship Type="http://schemas.openxmlformats.org/officeDocument/2006/relationships/worksheet" Target="/xl/worksheets/sheet1.xml" Id="R1856e822d2b442a1" /><Relationship Type="http://schemas.openxmlformats.org/officeDocument/2006/relationships/worksheet" Target="/xl/worksheets/sheet2.xml" Id="Rabd8ce53fb30413f" /><Relationship Type="http://schemas.openxmlformats.org/officeDocument/2006/relationships/worksheet" Target="/xl/worksheets/sheet3.xml" Id="R60c7cea2208a4dc8" /><Relationship Type="http://schemas.openxmlformats.org/officeDocument/2006/relationships/worksheet" Target="/xl/worksheets/sheet4.xml" Id="R90e3e4a4165b4e6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d06be5922a14b9d" /><Relationship Type="http://schemas.openxmlformats.org/officeDocument/2006/relationships/chart" Target="/xl/drawings/charts/chart2.xml" Id="R1fff1eaf0e544b51" /><Relationship Type="http://schemas.openxmlformats.org/officeDocument/2006/relationships/chart" Target="/xl/drawings/charts/chart3.xml" Id="R30f8c843afa54af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วันลารวมรายเดือน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จำนวนวันลา</c:v>
          </c:tx>
          <c:cat>
            <c:strRef>
              <c:f>'DASHBOARD'!$A$11:$A$22</c:f>
              <c:strCache>
                <c:ptCount val="0"/>
              </c:strCache>
            </c:strRef>
          </c:cat>
          <c:val>
            <c:numRef>
              <c:f>'DASHBOARD'!$B$11:$B$22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สัดส่วนประเภทการลา</a:t>
            </a:r>
          </a:p>
        </c:rich>
      </c:tx>
    </c:title>
    <c:plotArea>
      <c:pieChart>
        <c:ser>
          <c:idx val="0"/>
          <c:order val="0"/>
          <c:tx>
            <c:v>จำนวนวัน</c:v>
          </c:tx>
          <c:cat>
            <c:strRef>
              <c:f>'DASHBOARD'!$D$11:$D$13</c:f>
              <c:strCache>
                <c:ptCount val="0"/>
              </c:strCache>
            </c:strRef>
          </c:cat>
          <c:val>
            <c:numRef>
              <c:f>'DASHBOARD'!$E$11:$E$13</c:f>
              <c:numCache>
                <c:formatCode>General</c:formatCode>
                <c:ptCount val="0"/>
              </c:numCache>
            </c:numRef>
          </c:val>
        </c:ser>
      </c:pie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วันลาตามแผนก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จำนวนวันลา</c:v>
          </c:tx>
          <c:cat>
            <c:strRef>
              <c:f>'DASHBOARD'!$G$11:$G$16</c:f>
              <c:strCache>
                <c:ptCount val="0"/>
              </c:strCache>
            </c:strRef>
          </c:cat>
          <c:val>
            <c:numRef>
              <c:f>'DASHBOARD'!$H$11:$H$16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23</xdr:row>
      <xdr:rowOff>0</xdr:rowOff>
    </xdr:from>
    <xdr:to>
      <xdr:col>6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d06be5922a14b9d"/>
        </a:graphicData>
      </a:graphic>
    </xdr:graphicFrame>
    <xdr:clientData/>
  </xdr:twoCellAnchor>
  <xdr:twoCellAnchor>
    <xdr:from>
      <xdr:col>6</xdr:col>
      <xdr:colOff>0</xdr:colOff>
      <xdr:row>17</xdr:row>
      <xdr:rowOff>0</xdr:rowOff>
    </xdr:from>
    <xdr:to>
      <xdr:col>12</xdr:col>
      <xdr:colOff>0</xdr:colOff>
      <xdr:row>31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fff1eaf0e544b51"/>
        </a:graphicData>
      </a:graphic>
    </xdr:graphicFrame>
    <xdr:clientData/>
  </xdr:twoCellAnchor>
  <xdr:twoCellAnchor>
    <xdr:from>
      <xdr:col>6</xdr:col>
      <xdr:colOff>0</xdr:colOff>
      <xdr:row>31</xdr:row>
      <xdr:rowOff>0</xdr:rowOff>
    </xdr:from>
    <xdr:to>
      <xdr:col>12</xdr:col>
      <xdr:colOff>0</xdr:colOff>
      <xdr:row>46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0f8c843afa54af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60cd38a8c58a4a16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16" hidden="0" customWidth="1"/>
    <x:col min="4" max="4" width="14" hidden="0" customWidth="1"/>
    <x:col min="5" max="5" width="14" hidden="0" customWidth="1"/>
    <x:col min="6" max="6" width="16" hidden="0" customWidth="1"/>
  </x:cols>
  <x:sheetData>
    <x:row r="1">
      <x:c r="A1" s="4" t="str">
        <x:v>HR Leave Tracker — ตั้งค่าพนักงานและสิทธิ์ลา</x:v>
      </x:c>
      <x:c r="B1" s="4"/>
      <x:c r="C1" s="4"/>
      <x:c r="D1" s="4"/>
      <x:c r="E1" s="4"/>
      <x:c r="F1" s="4"/>
    </x:row>
    <x:row r="2">
      <x:c r="H2" t="str">
        <x:v>ประเภทลา</x:v>
      </x:c>
    </x:row>
    <x:row r="3">
      <x:c r="A3" s="11" t="str">
        <x:v>รหัสพนักงาน</x:v>
      </x:c>
      <x:c r="B3" s="11" t="str">
        <x:v>ชื่อพนักงาน</x:v>
      </x:c>
      <x:c r="C3" s="11" t="str">
        <x:v>แผนก</x:v>
      </x:c>
      <x:c r="D3" s="11" t="str">
        <x:v>สิทธิ์ลาป่วย</x:v>
      </x:c>
      <x:c r="E3" s="11" t="str">
        <x:v>สิทธิ์ลากิจ</x:v>
      </x:c>
      <x:c r="F3" s="11" t="str">
        <x:v>สิทธิ์พักร้อน</x:v>
      </x:c>
      <x:c r="H3" t="str">
        <x:v>ลาป่วย</x:v>
      </x:c>
    </x:row>
    <x:row r="4">
      <x:c r="A4" t="str">
        <x:v>EMP001</x:v>
      </x:c>
      <x:c r="B4" t="str">
        <x:v>กานต์ธิดา วงศ์ดี</x:v>
      </x:c>
      <x:c r="C4" t="str">
        <x:v>HR</x:v>
      </x:c>
      <x:c r="D4" t="n">
        <x:v>30</x:v>
      </x:c>
      <x:c r="E4" t="n">
        <x:v>6</x:v>
      </x:c>
      <x:c r="F4" t="n">
        <x:v>10</x:v>
      </x:c>
      <x:c r="H4" t="str">
        <x:v>ลากิจ</x:v>
      </x:c>
    </x:row>
    <x:row r="5">
      <x:c r="A5" t="str">
        <x:v>EMP002</x:v>
      </x:c>
      <x:c r="B5" t="str">
        <x:v>ธนกฤต สุขใจ</x:v>
      </x:c>
      <x:c r="C5" t="str">
        <x:v>Finance</x:v>
      </x:c>
      <x:c r="D5" t="n">
        <x:v>30</x:v>
      </x:c>
      <x:c r="E5" t="n">
        <x:v>6</x:v>
      </x:c>
      <x:c r="F5" t="n">
        <x:v>10</x:v>
      </x:c>
      <x:c r="H5" t="str">
        <x:v>ลาพักร้อน</x:v>
      </x:c>
    </x:row>
    <x:row r="6">
      <x:c r="A6" t="str">
        <x:v>EMP003</x:v>
      </x:c>
      <x:c r="B6" t="str">
        <x:v>พิมพ์ชนก แสงทอง</x:v>
      </x:c>
      <x:c r="C6" t="str">
        <x:v>Sales</x:v>
      </x:c>
      <x:c r="D6" t="n">
        <x:v>30</x:v>
      </x:c>
      <x:c r="E6" t="n">
        <x:v>6</x:v>
      </x:c>
      <x:c r="F6" t="n">
        <x:v>12</x:v>
      </x:c>
    </x:row>
    <x:row r="7">
      <x:c r="A7" t="str">
        <x:v>EMP004</x:v>
      </x:c>
      <x:c r="B7" t="str">
        <x:v>ณัฐวุฒิ ใจดี</x:v>
      </x:c>
      <x:c r="C7" t="str">
        <x:v>IT</x:v>
      </x:c>
      <x:c r="D7" t="n">
        <x:v>30</x:v>
      </x:c>
      <x:c r="E7" t="n">
        <x:v>6</x:v>
      </x:c>
      <x:c r="F7" t="n">
        <x:v>10</x:v>
      </x:c>
    </x:row>
    <x:row r="8">
      <x:c r="A8" t="str">
        <x:v>EMP005</x:v>
      </x:c>
      <x:c r="B8" t="str">
        <x:v>ชลธิชา พรหมมา</x:v>
      </x:c>
      <x:c r="C8" t="str">
        <x:v>Operations</x:v>
      </x:c>
      <x:c r="D8" t="n">
        <x:v>30</x:v>
      </x:c>
      <x:c r="E8" t="n">
        <x:v>6</x:v>
      </x:c>
      <x:c r="F8" t="n">
        <x:v>12</x:v>
      </x:c>
    </x:row>
    <x:row r="9">
      <x:c r="A9" t="str">
        <x:v>EMP006</x:v>
      </x:c>
      <x:c r="B9" t="str">
        <x:v>ภูริณัฐ ศรีสุข</x:v>
      </x:c>
      <x:c r="C9" t="str">
        <x:v>Sales</x:v>
      </x:c>
      <x:c r="D9" t="n">
        <x:v>30</x:v>
      </x:c>
      <x:c r="E9" t="n">
        <x:v>6</x:v>
      </x:c>
      <x:c r="F9" t="n">
        <x:v>10</x:v>
      </x:c>
    </x:row>
    <x:row r="10">
      <x:c r="A10" t="str">
        <x:v>EMP007</x:v>
      </x:c>
      <x:c r="B10" t="str">
        <x:v>สุภัสสรา บุญมี</x:v>
      </x:c>
      <x:c r="C10" t="str">
        <x:v>HR</x:v>
      </x:c>
      <x:c r="D10" t="n">
        <x:v>30</x:v>
      </x:c>
      <x:c r="E10" t="n">
        <x:v>6</x:v>
      </x:c>
      <x:c r="F10" t="n">
        <x:v>12</x:v>
      </x:c>
    </x:row>
    <x:row r="11">
      <x:c r="A11" t="str">
        <x:v>EMP008</x:v>
      </x:c>
      <x:c r="B11" t="str">
        <x:v>ปวริศร์ วัฒนะ</x:v>
      </x:c>
      <x:c r="C11" t="str">
        <x:v>IT</x:v>
      </x:c>
      <x:c r="D11" t="n">
        <x:v>30</x:v>
      </x:c>
      <x:c r="E11" t="n">
        <x:v>6</x:v>
      </x:c>
      <x:c r="F11" t="n">
        <x:v>10</x:v>
      </x:c>
    </x:row>
    <x:row r="12">
      <x:c r="A12" t="str">
        <x:v>EMP009</x:v>
      </x:c>
      <x:c r="B12" t="str">
        <x:v>ณิชารีย์ แก้วดี</x:v>
      </x:c>
      <x:c r="C12" t="str">
        <x:v>Finance</x:v>
      </x:c>
      <x:c r="D12" t="n">
        <x:v>30</x:v>
      </x:c>
      <x:c r="E12" t="n">
        <x:v>6</x:v>
      </x:c>
      <x:c r="F12" t="n">
        <x:v>12</x:v>
      </x:c>
    </x:row>
    <x:row r="13">
      <x:c r="A13" t="str">
        <x:v>EMP010</x:v>
      </x:c>
      <x:c r="B13" t="str">
        <x:v>ศุภกร ชัยพร</x:v>
      </x:c>
      <x:c r="C13" t="str">
        <x:v>Operations</x:v>
      </x:c>
      <x:c r="D13" t="n">
        <x:v>30</x:v>
      </x:c>
      <x:c r="E13" t="n">
        <x:v>6</x:v>
      </x:c>
      <x:c r="F13" t="n">
        <x:v>10</x:v>
      </x:c>
    </x:row>
    <x:row r="14">
      <x:c r="A14" t="str">
        <x:v>EMP011</x:v>
      </x:c>
      <x:c r="B14" t="str">
        <x:v>อริสา รุ่งเรือง</x:v>
      </x:c>
      <x:c r="C14" t="str">
        <x:v>Marketing</x:v>
      </x:c>
      <x:c r="D14" t="n">
        <x:v>30</x:v>
      </x:c>
      <x:c r="E14" t="n">
        <x:v>6</x:v>
      </x:c>
      <x:c r="F14" t="n">
        <x:v>12</x:v>
      </x:c>
    </x:row>
    <x:row r="15">
      <x:c r="A15" t="str">
        <x:v>EMP012</x:v>
      </x:c>
      <x:c r="B15" t="str">
        <x:v>ธีรภัทร คงมั่น</x:v>
      </x:c>
      <x:c r="C15" t="str">
        <x:v>Marketing</x:v>
      </x:c>
      <x:c r="D15" t="n">
        <x:v>30</x:v>
      </x:c>
      <x:c r="E15" t="n">
        <x:v>6</x:v>
      </x:c>
      <x:c r="F15" t="n">
        <x:v>10</x:v>
      </x:c>
    </x:row>
    <x:row r="16">
      <x:c r="A16" t="str">
        <x:v>EMP013</x:v>
      </x:c>
      <x:c r="B16" t="str">
        <x:v>วรัญญา ศรีงาม</x:v>
      </x:c>
      <x:c r="C16" t="str">
        <x:v>Sales</x:v>
      </x:c>
      <x:c r="D16" t="n">
        <x:v>30</x:v>
      </x:c>
      <x:c r="E16" t="n">
        <x:v>6</x:v>
      </x:c>
      <x:c r="F16" t="n">
        <x:v>12</x:v>
      </x:c>
    </x:row>
    <x:row r="17">
      <x:c r="A17" t="str">
        <x:v>EMP014</x:v>
      </x:c>
      <x:c r="B17" t="str">
        <x:v>ภาคภูมิ พูนผล</x:v>
      </x:c>
      <x:c r="C17" t="str">
        <x:v>Operations</x:v>
      </x:c>
      <x:c r="D17" t="n">
        <x:v>30</x:v>
      </x:c>
      <x:c r="E17" t="n">
        <x:v>6</x:v>
      </x:c>
      <x:c r="F17" t="n">
        <x:v>10</x:v>
      </x:c>
    </x:row>
    <x:row r="18">
      <x:c r="A18" t="str">
        <x:v>EMP015</x:v>
      </x:c>
      <x:c r="B18" t="str">
        <x:v>ชนากานต์ มีสุข</x:v>
      </x:c>
      <x:c r="C18" t="str">
        <x:v>IT</x:v>
      </x:c>
      <x:c r="D18" t="n">
        <x:v>30</x:v>
      </x:c>
      <x:c r="E18" t="n">
        <x:v>6</x:v>
      </x:c>
      <x:c r="F18" t="n">
        <x:v>12</x:v>
      </x:c>
    </x:row>
    <x:row r="19">
      <x:c r="A19" s="51"/>
      <x:c r="B19" s="51"/>
      <x:c r="C19" s="51"/>
      <x:c r="D19" s="51"/>
      <x:c r="E19" s="51"/>
      <x:c r="F19" s="51"/>
    </x:row>
    <x:row r="20">
      <x:c r="A20" s="51"/>
      <x:c r="B20" s="51"/>
      <x:c r="C20" s="51"/>
      <x:c r="D20" s="51"/>
      <x:c r="E20" s="51"/>
      <x:c r="F20" s="51"/>
    </x:row>
    <x:row r="21">
      <x:c r="A21" s="51"/>
      <x:c r="B21" s="51"/>
      <x:c r="C21" s="51"/>
      <x:c r="D21" s="51"/>
      <x:c r="E21" s="51"/>
      <x:c r="F21" s="51"/>
    </x:row>
    <x:row r="22">
      <x:c r="A22" s="51"/>
      <x:c r="B22" s="51"/>
      <x:c r="C22" s="51"/>
      <x:c r="D22" s="51"/>
      <x:c r="E22" s="51"/>
      <x:c r="F22" s="51"/>
    </x:row>
    <x:row r="23">
      <x:c r="A23" s="51"/>
      <x:c r="B23" s="51"/>
      <x:c r="C23" s="51"/>
      <x:c r="D23" s="51"/>
      <x:c r="E23" s="51"/>
      <x:c r="F23" s="51"/>
    </x:row>
    <x:row r="24">
      <x:c r="A24" s="51"/>
      <x:c r="B24" s="51"/>
      <x:c r="C24" s="51"/>
      <x:c r="D24" s="51"/>
      <x:c r="E24" s="51"/>
      <x:c r="F24" s="51"/>
    </x:row>
    <x:row r="25">
      <x:c r="A25" s="51"/>
      <x:c r="B25" s="51"/>
      <x:c r="C25" s="51"/>
      <x:c r="D25" s="51"/>
      <x:c r="E25" s="51"/>
      <x:c r="F25" s="51"/>
    </x:row>
    <x:row r="26">
      <x:c r="A26" s="51"/>
      <x:c r="B26" s="51"/>
      <x:c r="C26" s="51"/>
      <x:c r="D26" s="51"/>
      <x:c r="E26" s="51"/>
      <x:c r="F26" s="51"/>
    </x:row>
    <x:row r="27">
      <x:c r="A27" s="51"/>
      <x:c r="B27" s="51"/>
      <x:c r="C27" s="51"/>
      <x:c r="D27" s="51"/>
      <x:c r="E27" s="51"/>
      <x:c r="F27" s="51"/>
    </x:row>
    <x:row r="28">
      <x:c r="A28" s="51"/>
      <x:c r="B28" s="51"/>
      <x:c r="C28" s="51"/>
      <x:c r="D28" s="51"/>
      <x:c r="E28" s="51"/>
      <x:c r="F28" s="51"/>
    </x:row>
    <x:row r="29">
      <x:c r="A29" s="51"/>
      <x:c r="B29" s="51"/>
      <x:c r="C29" s="51"/>
      <x:c r="D29" s="51"/>
      <x:c r="E29" s="51"/>
      <x:c r="F29" s="51"/>
    </x:row>
    <x:row r="30">
      <x:c r="A30" s="51"/>
      <x:c r="B30" s="51"/>
      <x:c r="C30" s="51"/>
      <x:c r="D30" s="51"/>
      <x:c r="E30" s="51"/>
      <x:c r="F30" s="51"/>
    </x:row>
    <x:row r="31">
      <x:c r="A31" s="51"/>
      <x:c r="B31" s="51"/>
      <x:c r="C31" s="51"/>
      <x:c r="D31" s="51"/>
      <x:c r="E31" s="51"/>
      <x:c r="F31" s="51"/>
    </x:row>
    <x:row r="32">
      <x:c r="A32" s="51"/>
      <x:c r="B32" s="51"/>
      <x:c r="C32" s="51"/>
      <x:c r="D32" s="51"/>
      <x:c r="E32" s="51"/>
      <x:c r="F32" s="51"/>
    </x:row>
    <x:row r="33">
      <x:c r="A33" s="51"/>
      <x:c r="B33" s="51"/>
      <x:c r="C33" s="51"/>
      <x:c r="D33" s="51"/>
      <x:c r="E33" s="51"/>
      <x:c r="F33" s="51"/>
    </x:row>
    <x:row r="34">
      <x:c r="A34" s="51"/>
      <x:c r="B34" s="51"/>
      <x:c r="C34" s="51"/>
      <x:c r="D34" s="51"/>
      <x:c r="E34" s="51"/>
      <x:c r="F34" s="51"/>
    </x:row>
    <x:row r="35">
      <x:c r="A35" s="51"/>
      <x:c r="B35" s="51"/>
      <x:c r="C35" s="51"/>
      <x:c r="D35" s="51"/>
      <x:c r="E35" s="51"/>
      <x:c r="F35" s="51"/>
    </x:row>
    <x:row r="36">
      <x:c r="A36" s="51"/>
      <x:c r="B36" s="51"/>
      <x:c r="C36" s="51"/>
      <x:c r="D36" s="51"/>
      <x:c r="E36" s="51"/>
      <x:c r="F36" s="51"/>
    </x:row>
    <x:row r="37">
      <x:c r="A37" s="51"/>
      <x:c r="B37" s="51"/>
      <x:c r="C37" s="51"/>
      <x:c r="D37" s="51"/>
      <x:c r="E37" s="51"/>
      <x:c r="F37" s="51"/>
    </x:row>
    <x:row r="38">
      <x:c r="A38" s="51"/>
      <x:c r="B38" s="51"/>
      <x:c r="C38" s="51"/>
      <x:c r="D38" s="51"/>
      <x:c r="E38" s="51"/>
      <x:c r="F38" s="51"/>
    </x:row>
    <x:row r="39">
      <x:c r="A39" s="51"/>
      <x:c r="B39" s="51"/>
      <x:c r="C39" s="51"/>
      <x:c r="D39" s="51"/>
      <x:c r="E39" s="51"/>
      <x:c r="F39" s="51"/>
    </x:row>
    <x:row r="40">
      <x:c r="A40" s="51"/>
      <x:c r="B40" s="51"/>
      <x:c r="C40" s="51"/>
      <x:c r="D40" s="51"/>
      <x:c r="E40" s="51"/>
      <x:c r="F40" s="51"/>
    </x:row>
    <x:row r="41">
      <x:c r="A41" s="51"/>
      <x:c r="B41" s="51"/>
      <x:c r="C41" s="51"/>
      <x:c r="D41" s="51"/>
      <x:c r="E41" s="51"/>
      <x:c r="F41" s="51"/>
    </x:row>
    <x:row r="42">
      <x:c r="A42" s="51"/>
      <x:c r="B42" s="51"/>
      <x:c r="C42" s="51"/>
      <x:c r="D42" s="51"/>
      <x:c r="E42" s="51"/>
      <x:c r="F42" s="51"/>
    </x:row>
    <x:row r="43">
      <x:c r="A43" s="51"/>
      <x:c r="B43" s="51"/>
      <x:c r="C43" s="51"/>
      <x:c r="D43" s="51"/>
      <x:c r="E43" s="51"/>
      <x:c r="F43" s="51"/>
    </x:row>
    <x:row r="44">
      <x:c r="A44" s="51"/>
      <x:c r="B44" s="51"/>
      <x:c r="C44" s="51"/>
      <x:c r="D44" s="51"/>
      <x:c r="E44" s="51"/>
      <x:c r="F44" s="51"/>
    </x:row>
    <x:row r="45">
      <x:c r="A45" s="51"/>
      <x:c r="B45" s="51"/>
      <x:c r="C45" s="51"/>
      <x:c r="D45" s="51"/>
      <x:c r="E45" s="51"/>
      <x:c r="F45" s="51"/>
    </x:row>
    <x:row r="46">
      <x:c r="A46" s="51"/>
      <x:c r="B46" s="51"/>
      <x:c r="C46" s="51"/>
      <x:c r="D46" s="51"/>
      <x:c r="E46" s="51"/>
      <x:c r="F46" s="51"/>
    </x:row>
    <x:row r="47">
      <x:c r="A47" s="51"/>
      <x:c r="B47" s="51"/>
      <x:c r="C47" s="51"/>
      <x:c r="D47" s="51"/>
      <x:c r="E47" s="51"/>
      <x:c r="F47" s="51"/>
    </x:row>
    <x:row r="48">
      <x:c r="A48" s="51"/>
      <x:c r="B48" s="51"/>
      <x:c r="C48" s="51"/>
      <x:c r="D48" s="51"/>
      <x:c r="E48" s="51"/>
      <x:c r="F48" s="51"/>
    </x:row>
    <x:row r="49">
      <x:c r="A49" s="51"/>
      <x:c r="B49" s="51"/>
      <x:c r="C49" s="51"/>
      <x:c r="D49" s="51"/>
      <x:c r="E49" s="51"/>
      <x:c r="F49" s="51"/>
    </x:row>
    <x:row r="50">
      <x:c r="A50" s="51"/>
      <x:c r="B50" s="51"/>
      <x:c r="C50" s="51"/>
      <x:c r="D50" s="51"/>
      <x:c r="E50" s="51"/>
      <x:c r="F50" s="51"/>
    </x:row>
    <x:row r="51">
      <x:c r="A51" s="51"/>
      <x:c r="B51" s="51"/>
      <x:c r="C51" s="51"/>
      <x:c r="D51" s="51"/>
      <x:c r="E51" s="51"/>
      <x:c r="F51" s="51"/>
    </x:row>
    <x:row r="52">
      <x:c r="A52" s="51"/>
      <x:c r="B52" s="51"/>
      <x:c r="C52" s="51"/>
      <x:c r="D52" s="51"/>
      <x:c r="E52" s="51"/>
      <x:c r="F52" s="51"/>
    </x:row>
    <x:row r="53">
      <x:c r="A53" s="51"/>
      <x:c r="B53" s="51"/>
      <x:c r="C53" s="51"/>
      <x:c r="D53" s="51"/>
      <x:c r="E53" s="51"/>
      <x:c r="F53" s="51"/>
    </x:row>
    <x:row r="54">
      <x:c r="A54" s="51"/>
      <x:c r="B54" s="51"/>
      <x:c r="C54" s="51"/>
      <x:c r="D54" s="51"/>
      <x:c r="E54" s="51"/>
      <x:c r="F54" s="51"/>
    </x:row>
    <x:row r="55">
      <x:c r="A55" s="51"/>
      <x:c r="B55" s="51"/>
      <x:c r="C55" s="51"/>
      <x:c r="D55" s="51"/>
      <x:c r="E55" s="51"/>
      <x:c r="F55" s="51"/>
    </x:row>
    <x:row r="56">
      <x:c r="A56" s="51"/>
      <x:c r="B56" s="51"/>
      <x:c r="C56" s="51"/>
      <x:c r="D56" s="51"/>
      <x:c r="E56" s="51"/>
      <x:c r="F56" s="51"/>
    </x:row>
    <x:row r="57">
      <x:c r="A57" s="51"/>
      <x:c r="B57" s="51"/>
      <x:c r="C57" s="51"/>
      <x:c r="D57" s="51"/>
      <x:c r="E57" s="51"/>
      <x:c r="F57" s="51"/>
    </x:row>
    <x:row r="58">
      <x:c r="A58" s="51"/>
      <x:c r="B58" s="51"/>
      <x:c r="C58" s="51"/>
      <x:c r="D58" s="51"/>
      <x:c r="E58" s="51"/>
      <x:c r="F58" s="51"/>
    </x:row>
    <x:row r="59">
      <x:c r="A59" s="51"/>
      <x:c r="B59" s="51"/>
      <x:c r="C59" s="51"/>
      <x:c r="D59" s="51"/>
      <x:c r="E59" s="51"/>
      <x:c r="F59" s="51"/>
    </x:row>
    <x:row r="60">
      <x:c r="A60" s="51"/>
      <x:c r="B60" s="51"/>
      <x:c r="C60" s="51"/>
      <x:c r="D60" s="51"/>
      <x:c r="E60" s="51"/>
      <x:c r="F60" s="51"/>
    </x:row>
    <x:row r="61">
      <x:c r="A61" s="51"/>
      <x:c r="B61" s="51"/>
      <x:c r="C61" s="51"/>
      <x:c r="D61" s="51"/>
      <x:c r="E61" s="51"/>
      <x:c r="F61" s="51"/>
    </x:row>
    <x:row r="62">
      <x:c r="A62" s="51"/>
      <x:c r="B62" s="51"/>
      <x:c r="C62" s="51"/>
      <x:c r="D62" s="51"/>
      <x:c r="E62" s="51"/>
      <x:c r="F62" s="51"/>
    </x:row>
    <x:row r="63">
      <x:c r="A63" s="51"/>
      <x:c r="B63" s="51"/>
      <x:c r="C63" s="51"/>
      <x:c r="D63" s="51"/>
      <x:c r="E63" s="51"/>
      <x:c r="F63" s="51"/>
    </x:row>
    <x:row r="64">
      <x:c r="A64" s="51"/>
      <x:c r="B64" s="51"/>
      <x:c r="C64" s="51"/>
      <x:c r="D64" s="51"/>
      <x:c r="E64" s="51"/>
      <x:c r="F64" s="51"/>
    </x:row>
    <x:row r="65">
      <x:c r="A65" s="51"/>
      <x:c r="B65" s="51"/>
      <x:c r="C65" s="51"/>
      <x:c r="D65" s="51"/>
      <x:c r="E65" s="51"/>
      <x:c r="F65" s="51"/>
    </x:row>
    <x:row r="66">
      <x:c r="A66" s="51"/>
      <x:c r="B66" s="51"/>
      <x:c r="C66" s="51"/>
      <x:c r="D66" s="51"/>
      <x:c r="E66" s="51"/>
      <x:c r="F66" s="51"/>
    </x:row>
    <x:row r="67">
      <x:c r="A67" s="51"/>
      <x:c r="B67" s="51"/>
      <x:c r="C67" s="51"/>
      <x:c r="D67" s="51"/>
      <x:c r="E67" s="51"/>
      <x:c r="F67" s="51"/>
    </x:row>
    <x:row r="68">
      <x:c r="A68" s="51"/>
      <x:c r="B68" s="51"/>
      <x:c r="C68" s="51"/>
      <x:c r="D68" s="51"/>
      <x:c r="E68" s="51"/>
      <x:c r="F68" s="51"/>
    </x:row>
    <x:row r="69">
      <x:c r="A69" s="51"/>
      <x:c r="B69" s="51"/>
      <x:c r="C69" s="51"/>
      <x:c r="D69" s="51"/>
      <x:c r="E69" s="51"/>
      <x:c r="F69" s="51"/>
    </x:row>
    <x:row r="70">
      <x:c r="A70" s="51"/>
      <x:c r="B70" s="51"/>
      <x:c r="C70" s="51"/>
      <x:c r="D70" s="51"/>
      <x:c r="E70" s="51"/>
      <x:c r="F70" s="51"/>
    </x:row>
    <x:row r="71">
      <x:c r="A71" s="51"/>
      <x:c r="B71" s="51"/>
      <x:c r="C71" s="51"/>
      <x:c r="D71" s="51"/>
      <x:c r="E71" s="51"/>
      <x:c r="F71" s="51"/>
    </x:row>
    <x:row r="72">
      <x:c r="A72" s="51"/>
      <x:c r="B72" s="51"/>
      <x:c r="C72" s="51"/>
      <x:c r="D72" s="51"/>
      <x:c r="E72" s="51"/>
      <x:c r="F72" s="51"/>
    </x:row>
    <x:row r="73">
      <x:c r="A73" s="51"/>
      <x:c r="B73" s="51"/>
      <x:c r="C73" s="51"/>
      <x:c r="D73" s="51"/>
      <x:c r="E73" s="51"/>
      <x:c r="F73" s="51"/>
    </x:row>
    <x:row r="74">
      <x:c r="A74" s="51"/>
      <x:c r="B74" s="51"/>
      <x:c r="C74" s="51"/>
      <x:c r="D74" s="51"/>
      <x:c r="E74" s="51"/>
      <x:c r="F74" s="51"/>
    </x:row>
    <x:row r="75">
      <x:c r="A75" s="51"/>
      <x:c r="B75" s="51"/>
      <x:c r="C75" s="51"/>
      <x:c r="D75" s="51"/>
      <x:c r="E75" s="51"/>
      <x:c r="F75" s="51"/>
    </x:row>
    <x:row r="76">
      <x:c r="A76" s="51"/>
      <x:c r="B76" s="51"/>
      <x:c r="C76" s="51"/>
      <x:c r="D76" s="51"/>
      <x:c r="E76" s="51"/>
      <x:c r="F76" s="51"/>
    </x:row>
    <x:row r="77">
      <x:c r="A77" s="51"/>
      <x:c r="B77" s="51"/>
      <x:c r="C77" s="51"/>
      <x:c r="D77" s="51"/>
      <x:c r="E77" s="51"/>
      <x:c r="F77" s="51"/>
    </x:row>
    <x:row r="78">
      <x:c r="A78" s="51"/>
      <x:c r="B78" s="51"/>
      <x:c r="C78" s="51"/>
      <x:c r="D78" s="51"/>
      <x:c r="E78" s="51"/>
      <x:c r="F78" s="51"/>
    </x:row>
    <x:row r="79">
      <x:c r="A79" s="51"/>
      <x:c r="B79" s="51"/>
      <x:c r="C79" s="51"/>
      <x:c r="D79" s="51"/>
      <x:c r="E79" s="51"/>
      <x:c r="F79" s="51"/>
    </x:row>
    <x:row r="80">
      <x:c r="A80" s="51"/>
      <x:c r="B80" s="51"/>
      <x:c r="C80" s="51"/>
      <x:c r="D80" s="51"/>
      <x:c r="E80" s="51"/>
      <x:c r="F80" s="51"/>
    </x:row>
    <x:row r="81">
      <x:c r="A81" s="51"/>
      <x:c r="B81" s="51"/>
      <x:c r="C81" s="51"/>
      <x:c r="D81" s="51"/>
      <x:c r="E81" s="51"/>
      <x:c r="F81" s="51"/>
    </x:row>
    <x:row r="82">
      <x:c r="A82" s="51"/>
      <x:c r="B82" s="51"/>
      <x:c r="C82" s="51"/>
      <x:c r="D82" s="51"/>
      <x:c r="E82" s="51"/>
      <x:c r="F82" s="51"/>
    </x:row>
    <x:row r="83">
      <x:c r="A83" s="51"/>
      <x:c r="B83" s="51"/>
      <x:c r="C83" s="51"/>
      <x:c r="D83" s="51"/>
      <x:c r="E83" s="51"/>
      <x:c r="F83" s="51"/>
    </x:row>
    <x:row r="84">
      <x:c r="A84" s="51"/>
      <x:c r="B84" s="51"/>
      <x:c r="C84" s="51"/>
      <x:c r="D84" s="51"/>
      <x:c r="E84" s="51"/>
      <x:c r="F84" s="51"/>
    </x:row>
    <x:row r="85">
      <x:c r="A85" s="51"/>
      <x:c r="B85" s="51"/>
      <x:c r="C85" s="51"/>
      <x:c r="D85" s="51"/>
      <x:c r="E85" s="51"/>
      <x:c r="F85" s="51"/>
    </x:row>
    <x:row r="86">
      <x:c r="A86" s="51"/>
      <x:c r="B86" s="51"/>
      <x:c r="C86" s="51"/>
      <x:c r="D86" s="51"/>
      <x:c r="E86" s="51"/>
      <x:c r="F86" s="51"/>
    </x:row>
    <x:row r="87">
      <x:c r="A87" s="51"/>
      <x:c r="B87" s="51"/>
      <x:c r="C87" s="51"/>
      <x:c r="D87" s="51"/>
      <x:c r="E87" s="51"/>
      <x:c r="F87" s="51"/>
    </x:row>
    <x:row r="88">
      <x:c r="A88" s="51"/>
      <x:c r="B88" s="51"/>
      <x:c r="C88" s="51"/>
      <x:c r="D88" s="51"/>
      <x:c r="E88" s="51"/>
      <x:c r="F88" s="51"/>
    </x:row>
    <x:row r="89">
      <x:c r="A89" s="51"/>
      <x:c r="B89" s="51"/>
      <x:c r="C89" s="51"/>
      <x:c r="D89" s="51"/>
      <x:c r="E89" s="51"/>
      <x:c r="F89" s="51"/>
    </x:row>
    <x:row r="90">
      <x:c r="A90" s="51"/>
      <x:c r="B90" s="51"/>
      <x:c r="C90" s="51"/>
      <x:c r="D90" s="51"/>
      <x:c r="E90" s="51"/>
      <x:c r="F90" s="51"/>
    </x:row>
    <x:row r="91">
      <x:c r="A91" s="51"/>
      <x:c r="B91" s="51"/>
      <x:c r="C91" s="51"/>
      <x:c r="D91" s="51"/>
      <x:c r="E91" s="51"/>
      <x:c r="F91" s="51"/>
    </x:row>
    <x:row r="92">
      <x:c r="A92" s="51"/>
      <x:c r="B92" s="51"/>
      <x:c r="C92" s="51"/>
      <x:c r="D92" s="51"/>
      <x:c r="E92" s="51"/>
      <x:c r="F92" s="51"/>
    </x:row>
    <x:row r="93">
      <x:c r="A93" s="51"/>
      <x:c r="B93" s="51"/>
      <x:c r="C93" s="51"/>
      <x:c r="D93" s="51"/>
      <x:c r="E93" s="51"/>
      <x:c r="F93" s="51"/>
    </x:row>
    <x:row r="94">
      <x:c r="A94" s="51"/>
      <x:c r="B94" s="51"/>
      <x:c r="C94" s="51"/>
      <x:c r="D94" s="51"/>
      <x:c r="E94" s="51"/>
      <x:c r="F94" s="51"/>
    </x:row>
    <x:row r="95">
      <x:c r="A95" s="51"/>
      <x:c r="B95" s="51"/>
      <x:c r="C95" s="51"/>
      <x:c r="D95" s="51"/>
      <x:c r="E95" s="51"/>
      <x:c r="F95" s="51"/>
    </x:row>
    <x:row r="96">
      <x:c r="A96" s="51"/>
      <x:c r="B96" s="51"/>
      <x:c r="C96" s="51"/>
      <x:c r="D96" s="51"/>
      <x:c r="E96" s="51"/>
      <x:c r="F96" s="51"/>
    </x:row>
    <x:row r="97">
      <x:c r="A97" s="51"/>
      <x:c r="B97" s="51"/>
      <x:c r="C97" s="51"/>
      <x:c r="D97" s="51"/>
      <x:c r="E97" s="51"/>
      <x:c r="F97" s="51"/>
    </x:row>
    <x:row r="98">
      <x:c r="A98" s="51"/>
      <x:c r="B98" s="51"/>
      <x:c r="C98" s="51"/>
      <x:c r="D98" s="51"/>
      <x:c r="E98" s="51"/>
      <x:c r="F98" s="51"/>
    </x:row>
    <x:row r="99">
      <x:c r="A99" s="51"/>
      <x:c r="B99" s="51"/>
      <x:c r="C99" s="51"/>
      <x:c r="D99" s="51"/>
      <x:c r="E99" s="51"/>
      <x:c r="F99" s="51"/>
    </x:row>
    <x:row r="100">
      <x:c r="A100" s="51"/>
      <x:c r="B100" s="51"/>
      <x:c r="C100" s="51"/>
      <x:c r="D100" s="51"/>
      <x:c r="E100" s="51"/>
      <x:c r="F100" s="51"/>
    </x:row>
    <x:row r="101">
      <x:c r="A101" s="51"/>
      <x:c r="B101" s="51"/>
      <x:c r="C101" s="51"/>
      <x:c r="D101" s="51"/>
      <x:c r="E101" s="51"/>
      <x:c r="F101" s="51"/>
    </x:row>
    <x:row r="102">
      <x:c r="A102" s="51"/>
      <x:c r="B102" s="51"/>
      <x:c r="C102" s="51"/>
      <x:c r="D102" s="51"/>
      <x:c r="E102" s="51"/>
      <x:c r="F102" s="51"/>
    </x:row>
    <x:row r="103">
      <x:c r="A103" s="51"/>
      <x:c r="B103" s="51"/>
      <x:c r="C103" s="51"/>
      <x:c r="D103" s="51"/>
      <x:c r="E103" s="51"/>
      <x:c r="F103" s="51"/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4" hidden="0" customWidth="1"/>
    <x:col min="4" max="4" width="16" hidden="0" customWidth="1"/>
    <x:col min="5" max="5" width="15" hidden="0" customWidth="1"/>
    <x:col min="6" max="6" width="14" hidden="0" customWidth="1"/>
    <x:col min="7" max="7" width="14" hidden="0" customWidth="1"/>
    <x:col min="8" max="8" width="11" hidden="0" customWidth="1"/>
    <x:col min="9" max="9" width="22" hidden="0" customWidth="1"/>
    <x:col min="10" max="10" width="9" hidden="0" customWidth="1"/>
    <x:col min="12" max="12" width="34" hidden="0" customWidth="1"/>
  </x:cols>
  <x:sheetData>
    <x:row r="1">
      <x:c r="A1" s="4" t="str">
        <x:v>LEAVE LOG — บันทึกรายการลา</x:v>
      </x:c>
      <x:c r="B1" s="4"/>
      <x:c r="C1" s="4"/>
      <x:c r="D1" s="4"/>
      <x:c r="E1" s="4"/>
      <x:c r="F1" s="4"/>
      <x:c r="G1" s="4"/>
      <x:c r="H1" s="4"/>
      <x:c r="I1" s="4"/>
    </x:row>
    <x:row r="3">
      <x:c r="A3" s="11" t="str">
        <x:v>วันที่บันทึก</x:v>
      </x:c>
      <x:c r="B3" s="11" t="str">
        <x:v>รหัสพนักงาน</x:v>
      </x:c>
      <x:c r="C3" s="11" t="str">
        <x:v>ชื่อพนักงาน</x:v>
      </x:c>
      <x:c r="D3" s="11" t="str">
        <x:v>แผนก</x:v>
      </x:c>
      <x:c r="E3" s="11" t="str">
        <x:v>ประเภทลา</x:v>
      </x:c>
      <x:c r="F3" s="11" t="str">
        <x:v>วันที่เริ่ม</x:v>
      </x:c>
      <x:c r="G3" s="11" t="str">
        <x:v>วันที่สิ้นสุด</x:v>
      </x:c>
      <x:c r="H3" s="11" t="str">
        <x:v>จำนวนวันลา (กรอก)</x:v>
      </x:c>
      <x:c r="I3" s="11" t="str">
        <x:v>หมายเหตุ</x:v>
      </x:c>
      <x:c r="J3" s="11" t="str">
        <x:v>เดือน (Auto)</x:v>
      </x:c>
      <x:c r="L3" s="50" t="str">
        <x:v>หมายเหตุสำคัญ
• คอลัมน์ “จำนวนวันลา (กรอก)” ให้ HR กรอกตามนโยบายองค์กร
• ไม่คำนวณวันลาอัตโนมัติจากวันที่เริ่ม–สิ้นสุด เพราะแต่ละองค์กรอาจนับวันหยุด/ครึ่งวันต่างกัน
• ชื่อและแผนกดึงจากรหัสพนักงานอัตโนมัติ</x:v>
      </x:c>
    </x:row>
    <x:row r="4">
      <x:c r="A4" s="16" t="n">
        <x:v>46175</x:v>
      </x:c>
      <x:c r="B4" t="str">
        <x:v>EMP012</x:v>
      </x:c>
      <x:c r="C4" t="str">
        <x:f>IFERROR(VLOOKUP(B4,SETUP!$A$4:$F$103,2,FALSE),"")</x:f>
        <x:v>ธีรภัทร คงมั่น</x:v>
      </x:c>
      <x:c r="D4" t="str">
        <x:f>IFERROR(VLOOKUP(B4,SETUP!$A$4:$F$103,3,FALSE),"")</x:f>
        <x:v>Marketing</x:v>
      </x:c>
      <x:c r="E4" t="str">
        <x:v>ลาป่วย</x:v>
      </x:c>
      <x:c r="F4" s="16" t="n">
        <x:v>46176</x:v>
      </x:c>
      <x:c r="G4" s="16" t="n">
        <x:v>46176</x:v>
      </x:c>
      <x:c r="H4" t="n">
        <x:v>1</x:v>
      </x:c>
      <x:c r="I4" t="str">
        <x:v>ธุระส่วนตัว</x:v>
      </x:c>
      <x:c r="J4" t="n">
        <x:f>IF(F4="","",MONTH(F4))</x:f>
        <x:v>6</x:v>
      </x:c>
      <x:c r="L4" s="50"/>
    </x:row>
    <x:row r="5">
      <x:c r="A5" s="16" t="n">
        <x:v>46200</x:v>
      </x:c>
      <x:c r="B5" t="str">
        <x:v>EMP004</x:v>
      </x:c>
      <x:c r="C5" t="str">
        <x:f>IFERROR(VLOOKUP(B5,SETUP!$A$4:$F$103,2,FALSE),"")</x:f>
        <x:v>ณัฐวุฒิ ใจดี</x:v>
      </x:c>
      <x:c r="D5" t="str">
        <x:f>IFERROR(VLOOKUP(B5,SETUP!$A$4:$F$103,3,FALSE),"")</x:f>
        <x:v>IT</x:v>
      </x:c>
      <x:c r="E5" t="str">
        <x:v>ลาป่วย</x:v>
      </x:c>
      <x:c r="F5" s="16" t="n">
        <x:v>46201</x:v>
      </x:c>
      <x:c r="G5" s="16" t="n">
        <x:v>46201</x:v>
      </x:c>
      <x:c r="H5" t="n">
        <x:v>1</x:v>
      </x:c>
      <x:c r="I5" t="str">
        <x:v>ไม่สบาย</x:v>
      </x:c>
      <x:c r="J5" t="n">
        <x:f>IF(F5="","",MONTH(F5))</x:f>
        <x:v>6</x:v>
      </x:c>
      <x:c r="L5" s="50"/>
    </x:row>
    <x:row r="6">
      <x:c r="A6" s="16" t="n">
        <x:v>46027</x:v>
      </x:c>
      <x:c r="B6" t="str">
        <x:v>EMP012</x:v>
      </x:c>
      <x:c r="C6" t="str">
        <x:f>IFERROR(VLOOKUP(B6,SETUP!$A$4:$F$103,2,FALSE),"")</x:f>
        <x:v>ธีรภัทร คงมั่น</x:v>
      </x:c>
      <x:c r="D6" t="str">
        <x:f>IFERROR(VLOOKUP(B6,SETUP!$A$4:$F$103,3,FALSE),"")</x:f>
        <x:v>Marketing</x:v>
      </x:c>
      <x:c r="E6" t="str">
        <x:v>ลาพักร้อน</x:v>
      </x:c>
      <x:c r="F6" s="16" t="n">
        <x:v>46030</x:v>
      </x:c>
      <x:c r="G6" s="16" t="n">
        <x:v>46030</x:v>
      </x:c>
      <x:c r="H6" t="n">
        <x:v>1</x:v>
      </x:c>
      <x:c r="I6" t="str"/>
      <x:c r="J6" t="n">
        <x:f>IF(F6="","",MONTH(F6))</x:f>
        <x:v>1</x:v>
      </x:c>
      <x:c r="L6" s="50"/>
    </x:row>
    <x:row r="7">
      <x:c r="A7" s="16" t="n">
        <x:v>46149</x:v>
      </x:c>
      <x:c r="B7" t="str">
        <x:v>EMP001</x:v>
      </x:c>
      <x:c r="C7" t="str">
        <x:f>IFERROR(VLOOKUP(B7,SETUP!$A$4:$F$103,2,FALSE),"")</x:f>
        <x:v>กานต์ธิดา วงศ์ดี</x:v>
      </x:c>
      <x:c r="D7" t="str">
        <x:f>IFERROR(VLOOKUP(B7,SETUP!$A$4:$F$103,3,FALSE),"")</x:f>
        <x:v>HR</x:v>
      </x:c>
      <x:c r="E7" t="str">
        <x:v>ลากิจ</x:v>
      </x:c>
      <x:c r="F7" s="16" t="n">
        <x:v>46152</x:v>
      </x:c>
      <x:c r="G7" s="16" t="n">
        <x:v>46153</x:v>
      </x:c>
      <x:c r="H7" t="n">
        <x:v>2</x:v>
      </x:c>
      <x:c r="I7" t="str">
        <x:v>ไม่สบาย</x:v>
      </x:c>
      <x:c r="J7" t="n">
        <x:f>IF(F7="","",MONTH(F7))</x:f>
        <x:v>5</x:v>
      </x:c>
      <x:c r="L7" s="50"/>
    </x:row>
    <x:row r="8">
      <x:c r="A8" s="16" t="n">
        <x:v>46046</x:v>
      </x:c>
      <x:c r="B8" t="str">
        <x:v>EMP008</x:v>
      </x:c>
      <x:c r="C8" t="str">
        <x:f>IFERROR(VLOOKUP(B8,SETUP!$A$4:$F$103,2,FALSE),"")</x:f>
        <x:v>ปวริศร์ วัฒนะ</x:v>
      </x:c>
      <x:c r="D8" t="str">
        <x:f>IFERROR(VLOOKUP(B8,SETUP!$A$4:$F$103,3,FALSE),"")</x:f>
        <x:v>IT</x:v>
      </x:c>
      <x:c r="E8" t="str">
        <x:v>ลาพักร้อน</x:v>
      </x:c>
      <x:c r="F8" s="16" t="n">
        <x:v>46048</x:v>
      </x:c>
      <x:c r="G8" s="16" t="n">
        <x:v>46049</x:v>
      </x:c>
      <x:c r="H8" t="n">
        <x:v>2</x:v>
      </x:c>
      <x:c r="I8" t="str">
        <x:v>นัดหมาย</x:v>
      </x:c>
      <x:c r="J8" t="n">
        <x:f>IF(F8="","",MONTH(F8))</x:f>
        <x:v>1</x:v>
      </x:c>
      <x:c r="L8" s="50"/>
    </x:row>
    <x:row r="9">
      <x:c r="A9" s="16" t="n">
        <x:v>46103</x:v>
      </x:c>
      <x:c r="B9" t="str">
        <x:v>EMP003</x:v>
      </x:c>
      <x:c r="C9" t="str">
        <x:f>IFERROR(VLOOKUP(B9,SETUP!$A$4:$F$103,2,FALSE),"")</x:f>
        <x:v>พิมพ์ชนก แสงทอง</x:v>
      </x:c>
      <x:c r="D9" t="str">
        <x:f>IFERROR(VLOOKUP(B9,SETUP!$A$4:$F$103,3,FALSE),"")</x:f>
        <x:v>Sales</x:v>
      </x:c>
      <x:c r="E9" t="str">
        <x:v>ลาพักร้อน</x:v>
      </x:c>
      <x:c r="F9" s="16" t="n">
        <x:v>46105</x:v>
      </x:c>
      <x:c r="G9" s="16" t="n">
        <x:v>46105</x:v>
      </x:c>
      <x:c r="H9" t="n">
        <x:v>1</x:v>
      </x:c>
      <x:c r="I9" t="str"/>
      <x:c r="J9" t="n">
        <x:f>IF(F9="","",MONTH(F9))</x:f>
        <x:v>3</x:v>
      </x:c>
    </x:row>
    <x:row r="10">
      <x:c r="A10" s="16" t="n">
        <x:v>46113</x:v>
      </x:c>
      <x:c r="B10" t="str">
        <x:v>EMP015</x:v>
      </x:c>
      <x:c r="C10" t="str">
        <x:f>IFERROR(VLOOKUP(B10,SETUP!$A$4:$F$103,2,FALSE),"")</x:f>
        <x:v>ชนากานต์ มีสุข</x:v>
      </x:c>
      <x:c r="D10" t="str">
        <x:f>IFERROR(VLOOKUP(B10,SETUP!$A$4:$F$103,3,FALSE),"")</x:f>
        <x:v>IT</x:v>
      </x:c>
      <x:c r="E10" t="str">
        <x:v>ลาป่วย</x:v>
      </x:c>
      <x:c r="F10" s="16" t="n">
        <x:v>46113</x:v>
      </x:c>
      <x:c r="G10" s="16" t="n">
        <x:v>46114</x:v>
      </x:c>
      <x:c r="H10" t="n">
        <x:v>2</x:v>
      </x:c>
      <x:c r="I10" t="str">
        <x:v>ไม่สบาย</x:v>
      </x:c>
      <x:c r="J10" t="n">
        <x:f>IF(F10="","",MONTH(F10))</x:f>
        <x:v>4</x:v>
      </x:c>
    </x:row>
    <x:row r="11">
      <x:c r="A11" s="16" t="n">
        <x:v>46178</x:v>
      </x:c>
      <x:c r="B11" t="str">
        <x:v>EMP002</x:v>
      </x:c>
      <x:c r="C11" t="str">
        <x:f>IFERROR(VLOOKUP(B11,SETUP!$A$4:$F$103,2,FALSE),"")</x:f>
        <x:v>ธนกฤต สุขใจ</x:v>
      </x:c>
      <x:c r="D11" t="str">
        <x:f>IFERROR(VLOOKUP(B11,SETUP!$A$4:$F$103,3,FALSE),"")</x:f>
        <x:v>Finance</x:v>
      </x:c>
      <x:c r="E11" t="str">
        <x:v>ลาป่วย</x:v>
      </x:c>
      <x:c r="F11" s="16" t="n">
        <x:v>46179</x:v>
      </x:c>
      <x:c r="G11" s="16" t="n">
        <x:v>46181</x:v>
      </x:c>
      <x:c r="H11" t="n">
        <x:v>3</x:v>
      </x:c>
      <x:c r="I11" t="str">
        <x:v>พักผ่อน</x:v>
      </x:c>
      <x:c r="J11" t="n">
        <x:f>IF(F11="","",MONTH(F11))</x:f>
        <x:v>6</x:v>
      </x:c>
    </x:row>
    <x:row r="12">
      <x:c r="A12" s="16" t="n">
        <x:v>46168</x:v>
      </x:c>
      <x:c r="B12" t="str">
        <x:v>EMP014</x:v>
      </x:c>
      <x:c r="C12" t="str">
        <x:f>IFERROR(VLOOKUP(B12,SETUP!$A$4:$F$103,2,FALSE),"")</x:f>
        <x:v>ภาคภูมิ พูนผล</x:v>
      </x:c>
      <x:c r="D12" t="str">
        <x:f>IFERROR(VLOOKUP(B12,SETUP!$A$4:$F$103,3,FALSE),"")</x:f>
        <x:v>Operations</x:v>
      </x:c>
      <x:c r="E12" t="str">
        <x:v>ลาป่วย</x:v>
      </x:c>
      <x:c r="F12" s="16" t="n">
        <x:v>46170</x:v>
      </x:c>
      <x:c r="G12" s="16" t="n">
        <x:v>46171</x:v>
      </x:c>
      <x:c r="H12" t="n">
        <x:v>2</x:v>
      </x:c>
      <x:c r="I12" t="str">
        <x:v>ธุระส่วนตัว</x:v>
      </x:c>
      <x:c r="J12" t="n">
        <x:f>IF(F12="","",MONTH(F12))</x:f>
        <x:v>5</x:v>
      </x:c>
    </x:row>
    <x:row r="13">
      <x:c r="A13" s="16" t="n">
        <x:v>46226</x:v>
      </x:c>
      <x:c r="B13" t="str">
        <x:v>EMP002</x:v>
      </x:c>
      <x:c r="C13" t="str">
        <x:f>IFERROR(VLOOKUP(B13,SETUP!$A$4:$F$103,2,FALSE),"")</x:f>
        <x:v>ธนกฤต สุขใจ</x:v>
      </x:c>
      <x:c r="D13" t="str">
        <x:f>IFERROR(VLOOKUP(B13,SETUP!$A$4:$F$103,3,FALSE),"")</x:f>
        <x:v>Finance</x:v>
      </x:c>
      <x:c r="E13" t="str">
        <x:v>ลากิจ</x:v>
      </x:c>
      <x:c r="F13" s="16" t="n">
        <x:v>46227</x:v>
      </x:c>
      <x:c r="G13" s="16" t="n">
        <x:v>46227</x:v>
      </x:c>
      <x:c r="H13" t="n">
        <x:v>1</x:v>
      </x:c>
      <x:c r="I13" t="str">
        <x:v>ไม่สบาย</x:v>
      </x:c>
      <x:c r="J13" t="n">
        <x:f>IF(F13="","",MONTH(F13))</x:f>
        <x:v>7</x:v>
      </x:c>
    </x:row>
    <x:row r="14">
      <x:c r="A14" s="16" t="n">
        <x:v>46180</x:v>
      </x:c>
      <x:c r="B14" t="str">
        <x:v>EMP008</x:v>
      </x:c>
      <x:c r="C14" t="str">
        <x:f>IFERROR(VLOOKUP(B14,SETUP!$A$4:$F$103,2,FALSE),"")</x:f>
        <x:v>ปวริศร์ วัฒนะ</x:v>
      </x:c>
      <x:c r="D14" t="str">
        <x:f>IFERROR(VLOOKUP(B14,SETUP!$A$4:$F$103,3,FALSE),"")</x:f>
        <x:v>IT</x:v>
      </x:c>
      <x:c r="E14" t="str">
        <x:v>ลาป่วย</x:v>
      </x:c>
      <x:c r="F14" s="16" t="n">
        <x:v>46181</x:v>
      </x:c>
      <x:c r="G14" s="16" t="n">
        <x:v>46183</x:v>
      </x:c>
      <x:c r="H14" t="n">
        <x:v>3</x:v>
      </x:c>
      <x:c r="I14" t="str">
        <x:v>พักผ่อน</x:v>
      </x:c>
      <x:c r="J14" t="n">
        <x:f>IF(F14="","",MONTH(F14))</x:f>
        <x:v>6</x:v>
      </x:c>
    </x:row>
    <x:row r="15">
      <x:c r="A15" s="16" t="n">
        <x:v>46156</x:v>
      </x:c>
      <x:c r="B15" t="str">
        <x:v>EMP009</x:v>
      </x:c>
      <x:c r="C15" t="str">
        <x:f>IFERROR(VLOOKUP(B15,SETUP!$A$4:$F$103,2,FALSE),"")</x:f>
        <x:v>ณิชารีย์ แก้วดี</x:v>
      </x:c>
      <x:c r="D15" t="str">
        <x:f>IFERROR(VLOOKUP(B15,SETUP!$A$4:$F$103,3,FALSE),"")</x:f>
        <x:v>Finance</x:v>
      </x:c>
      <x:c r="E15" t="str">
        <x:v>ลาป่วย</x:v>
      </x:c>
      <x:c r="F15" s="16" t="n">
        <x:v>46157</x:v>
      </x:c>
      <x:c r="G15" s="16" t="n">
        <x:v>46159</x:v>
      </x:c>
      <x:c r="H15" t="n">
        <x:v>3</x:v>
      </x:c>
      <x:c r="I15" t="str">
        <x:v>นัดหมาย</x:v>
      </x:c>
      <x:c r="J15" t="n">
        <x:f>IF(F15="","",MONTH(F15))</x:f>
        <x:v>5</x:v>
      </x:c>
    </x:row>
    <x:row r="16">
      <x:c r="A16" s="16" t="n">
        <x:v>46186</x:v>
      </x:c>
      <x:c r="B16" t="str">
        <x:v>EMP013</x:v>
      </x:c>
      <x:c r="C16" t="str">
        <x:f>IFERROR(VLOOKUP(B16,SETUP!$A$4:$F$103,2,FALSE),"")</x:f>
        <x:v>วรัญญา ศรีงาม</x:v>
      </x:c>
      <x:c r="D16" t="str">
        <x:f>IFERROR(VLOOKUP(B16,SETUP!$A$4:$F$103,3,FALSE),"")</x:f>
        <x:v>Sales</x:v>
      </x:c>
      <x:c r="E16" t="str">
        <x:v>ลาป่วย</x:v>
      </x:c>
      <x:c r="F16" s="16" t="n">
        <x:v>46188</x:v>
      </x:c>
      <x:c r="G16" s="16" t="n">
        <x:v>46188</x:v>
      </x:c>
      <x:c r="H16" t="n">
        <x:v>1</x:v>
      </x:c>
      <x:c r="I16" t="str">
        <x:v>ไม่สบาย</x:v>
      </x:c>
      <x:c r="J16" t="n">
        <x:f>IF(F16="","",MONTH(F16))</x:f>
        <x:v>6</x:v>
      </x:c>
    </x:row>
    <x:row r="17">
      <x:c r="A17" s="16" t="n">
        <x:v>46084</x:v>
      </x:c>
      <x:c r="B17" t="str">
        <x:v>EMP011</x:v>
      </x:c>
      <x:c r="C17" t="str">
        <x:f>IFERROR(VLOOKUP(B17,SETUP!$A$4:$F$103,2,FALSE),"")</x:f>
        <x:v>อริสา รุ่งเรือง</x:v>
      </x:c>
      <x:c r="D17" t="str">
        <x:f>IFERROR(VLOOKUP(B17,SETUP!$A$4:$F$103,3,FALSE),"")</x:f>
        <x:v>Marketing</x:v>
      </x:c>
      <x:c r="E17" t="str">
        <x:v>ลากิจ</x:v>
      </x:c>
      <x:c r="F17" s="16" t="n">
        <x:v>46085</x:v>
      </x:c>
      <x:c r="G17" s="16" t="n">
        <x:v>46085</x:v>
      </x:c>
      <x:c r="H17" t="n">
        <x:v>1</x:v>
      </x:c>
      <x:c r="I17" t="str">
        <x:v>ไม่สบาย</x:v>
      </x:c>
      <x:c r="J17" t="n">
        <x:f>IF(F17="","",MONTH(F17))</x:f>
        <x:v>3</x:v>
      </x:c>
    </x:row>
    <x:row r="18">
      <x:c r="A18" s="16" t="n">
        <x:v>46117</x:v>
      </x:c>
      <x:c r="B18" t="str">
        <x:v>EMP007</x:v>
      </x:c>
      <x:c r="C18" t="str">
        <x:f>IFERROR(VLOOKUP(B18,SETUP!$A$4:$F$103,2,FALSE),"")</x:f>
        <x:v>สุภัสสรา บุญมี</x:v>
      </x:c>
      <x:c r="D18" t="str">
        <x:f>IFERROR(VLOOKUP(B18,SETUP!$A$4:$F$103,3,FALSE),"")</x:f>
        <x:v>HR</x:v>
      </x:c>
      <x:c r="E18" t="str">
        <x:v>ลาป่วย</x:v>
      </x:c>
      <x:c r="F18" s="16" t="n">
        <x:v>46119</x:v>
      </x:c>
      <x:c r="G18" s="16" t="n">
        <x:v>46121</x:v>
      </x:c>
      <x:c r="H18" t="n">
        <x:v>3</x:v>
      </x:c>
      <x:c r="I18" t="str">
        <x:v>ไม่สบาย</x:v>
      </x:c>
      <x:c r="J18" t="n">
        <x:f>IF(F18="","",MONTH(F18))</x:f>
        <x:v>4</x:v>
      </x:c>
    </x:row>
    <x:row r="19">
      <x:c r="A19" s="16" t="n">
        <x:v>46171</x:v>
      </x:c>
      <x:c r="B19" t="str">
        <x:v>EMP013</x:v>
      </x:c>
      <x:c r="C19" t="str">
        <x:f>IFERROR(VLOOKUP(B19,SETUP!$A$4:$F$103,2,FALSE),"")</x:f>
        <x:v>วรัญญา ศรีงาม</x:v>
      </x:c>
      <x:c r="D19" t="str">
        <x:f>IFERROR(VLOOKUP(B19,SETUP!$A$4:$F$103,3,FALSE),"")</x:f>
        <x:v>Sales</x:v>
      </x:c>
      <x:c r="E19" t="str">
        <x:v>ลาป่วย</x:v>
      </x:c>
      <x:c r="F19" s="16" t="n">
        <x:v>46174</x:v>
      </x:c>
      <x:c r="G19" s="16" t="n">
        <x:v>46176</x:v>
      </x:c>
      <x:c r="H19" t="n">
        <x:v>3</x:v>
      </x:c>
      <x:c r="I19" t="str">
        <x:v>ไม่สบาย</x:v>
      </x:c>
      <x:c r="J19" t="n">
        <x:f>IF(F19="","",MONTH(F19))</x:f>
        <x:v>6</x:v>
      </x:c>
    </x:row>
    <x:row r="20">
      <x:c r="A20" s="16" t="n">
        <x:v>46122</x:v>
      </x:c>
      <x:c r="B20" t="str">
        <x:v>EMP014</x:v>
      </x:c>
      <x:c r="C20" t="str">
        <x:f>IFERROR(VLOOKUP(B20,SETUP!$A$4:$F$103,2,FALSE),"")</x:f>
        <x:v>ภาคภูมิ พูนผล</x:v>
      </x:c>
      <x:c r="D20" t="str">
        <x:f>IFERROR(VLOOKUP(B20,SETUP!$A$4:$F$103,3,FALSE),"")</x:f>
        <x:v>Operations</x:v>
      </x:c>
      <x:c r="E20" t="str">
        <x:v>ลาพักร้อน</x:v>
      </x:c>
      <x:c r="F20" s="16" t="n">
        <x:v>46122</x:v>
      </x:c>
      <x:c r="G20" s="16" t="n">
        <x:v>46122</x:v>
      </x:c>
      <x:c r="H20" t="n">
        <x:v>1</x:v>
      </x:c>
      <x:c r="I20" t="str">
        <x:v>พักผ่อน</x:v>
      </x:c>
      <x:c r="J20" t="n">
        <x:f>IF(F20="","",MONTH(F20))</x:f>
        <x:v>4</x:v>
      </x:c>
    </x:row>
    <x:row r="21">
      <x:c r="A21" s="16" t="n">
        <x:v>46141</x:v>
      </x:c>
      <x:c r="B21" t="str">
        <x:v>EMP012</x:v>
      </x:c>
      <x:c r="C21" t="str">
        <x:f>IFERROR(VLOOKUP(B21,SETUP!$A$4:$F$103,2,FALSE),"")</x:f>
        <x:v>ธีรภัทร คงมั่น</x:v>
      </x:c>
      <x:c r="D21" t="str">
        <x:f>IFERROR(VLOOKUP(B21,SETUP!$A$4:$F$103,3,FALSE),"")</x:f>
        <x:v>Marketing</x:v>
      </x:c>
      <x:c r="E21" t="str">
        <x:v>ลาป่วย</x:v>
      </x:c>
      <x:c r="F21" s="16" t="n">
        <x:v>46141</x:v>
      </x:c>
      <x:c r="G21" s="16" t="n">
        <x:v>46143</x:v>
      </x:c>
      <x:c r="H21" t="n">
        <x:v>3</x:v>
      </x:c>
      <x:c r="I21" t="str"/>
      <x:c r="J21" t="n">
        <x:f>IF(F21="","",MONTH(F21))</x:f>
        <x:v>4</x:v>
      </x:c>
    </x:row>
    <x:row r="22">
      <x:c r="A22" s="16" t="n">
        <x:v>46206</x:v>
      </x:c>
      <x:c r="B22" t="str">
        <x:v>EMP002</x:v>
      </x:c>
      <x:c r="C22" t="str">
        <x:f>IFERROR(VLOOKUP(B22,SETUP!$A$4:$F$103,2,FALSE),"")</x:f>
        <x:v>ธนกฤต สุขใจ</x:v>
      </x:c>
      <x:c r="D22" t="str">
        <x:f>IFERROR(VLOOKUP(B22,SETUP!$A$4:$F$103,3,FALSE),"")</x:f>
        <x:v>Finance</x:v>
      </x:c>
      <x:c r="E22" t="str">
        <x:v>ลาพักร้อน</x:v>
      </x:c>
      <x:c r="F22" s="16" t="n">
        <x:v>46209</x:v>
      </x:c>
      <x:c r="G22" s="16" t="n">
        <x:v>46209</x:v>
      </x:c>
      <x:c r="H22" t="n">
        <x:v>1</x:v>
      </x:c>
      <x:c r="I22" t="str">
        <x:v>นัดหมาย</x:v>
      </x:c>
      <x:c r="J22" t="n">
        <x:f>IF(F22="","",MONTH(F22))</x:f>
        <x:v>7</x:v>
      </x:c>
    </x:row>
    <x:row r="23">
      <x:c r="A23" s="16" t="n">
        <x:v>46128</x:v>
      </x:c>
      <x:c r="B23" t="str">
        <x:v>EMP008</x:v>
      </x:c>
      <x:c r="C23" t="str">
        <x:f>IFERROR(VLOOKUP(B23,SETUP!$A$4:$F$103,2,FALSE),"")</x:f>
        <x:v>ปวริศร์ วัฒนะ</x:v>
      </x:c>
      <x:c r="D23" t="str">
        <x:f>IFERROR(VLOOKUP(B23,SETUP!$A$4:$F$103,3,FALSE),"")</x:f>
        <x:v>IT</x:v>
      </x:c>
      <x:c r="E23" t="str">
        <x:v>ลากิจ</x:v>
      </x:c>
      <x:c r="F23" s="16" t="n">
        <x:v>46131</x:v>
      </x:c>
      <x:c r="G23" s="16" t="n">
        <x:v>46133</x:v>
      </x:c>
      <x:c r="H23" t="n">
        <x:v>3</x:v>
      </x:c>
      <x:c r="I23" t="str">
        <x:v>ธุระส่วนตัว</x:v>
      </x:c>
      <x:c r="J23" t="n">
        <x:f>IF(F23="","",MONTH(F23))</x:f>
        <x:v>4</x:v>
      </x:c>
    </x:row>
    <x:row r="24">
      <x:c r="A24" s="16" t="n">
        <x:v>46100</x:v>
      </x:c>
      <x:c r="B24" t="str">
        <x:v>EMP005</x:v>
      </x:c>
      <x:c r="C24" t="str">
        <x:f>IFERROR(VLOOKUP(B24,SETUP!$A$4:$F$103,2,FALSE),"")</x:f>
        <x:v>ชลธิชา พรหมมา</x:v>
      </x:c>
      <x:c r="D24" t="str">
        <x:f>IFERROR(VLOOKUP(B24,SETUP!$A$4:$F$103,3,FALSE),"")</x:f>
        <x:v>Operations</x:v>
      </x:c>
      <x:c r="E24" t="str">
        <x:v>ลาป่วย</x:v>
      </x:c>
      <x:c r="F24" s="16" t="n">
        <x:v>46102</x:v>
      </x:c>
      <x:c r="G24" s="16" t="n">
        <x:v>46102</x:v>
      </x:c>
      <x:c r="H24" t="n">
        <x:v>1</x:v>
      </x:c>
      <x:c r="I24" t="str"/>
      <x:c r="J24" t="n">
        <x:f>IF(F24="","",MONTH(F24))</x:f>
        <x:v>3</x:v>
      </x:c>
    </x:row>
    <x:row r="25">
      <x:c r="A25" s="16" t="n">
        <x:v>46230</x:v>
      </x:c>
      <x:c r="B25" t="str">
        <x:v>EMP013</x:v>
      </x:c>
      <x:c r="C25" t="str">
        <x:f>IFERROR(VLOOKUP(B25,SETUP!$A$4:$F$103,2,FALSE),"")</x:f>
        <x:v>วรัญญา ศรีงาม</x:v>
      </x:c>
      <x:c r="D25" t="str">
        <x:f>IFERROR(VLOOKUP(B25,SETUP!$A$4:$F$103,3,FALSE),"")</x:f>
        <x:v>Sales</x:v>
      </x:c>
      <x:c r="E25" t="str">
        <x:v>ลากิจ</x:v>
      </x:c>
      <x:c r="F25" s="16" t="n">
        <x:v>46232</x:v>
      </x:c>
      <x:c r="G25" s="16" t="n">
        <x:v>46232</x:v>
      </x:c>
      <x:c r="H25" t="n">
        <x:v>1</x:v>
      </x:c>
      <x:c r="I25" t="str">
        <x:v>นัดหมาย</x:v>
      </x:c>
      <x:c r="J25" t="n">
        <x:f>IF(F25="","",MONTH(F25))</x:f>
        <x:v>7</x:v>
      </x:c>
    </x:row>
    <x:row r="26">
      <x:c r="A26" s="16" t="n">
        <x:v>46131</x:v>
      </x:c>
      <x:c r="B26" t="str">
        <x:v>EMP001</x:v>
      </x:c>
      <x:c r="C26" t="str">
        <x:f>IFERROR(VLOOKUP(B26,SETUP!$A$4:$F$103,2,FALSE),"")</x:f>
        <x:v>กานต์ธิดา วงศ์ดี</x:v>
      </x:c>
      <x:c r="D26" t="str">
        <x:f>IFERROR(VLOOKUP(B26,SETUP!$A$4:$F$103,3,FALSE),"")</x:f>
        <x:v>HR</x:v>
      </x:c>
      <x:c r="E26" t="str">
        <x:v>ลาพักร้อน</x:v>
      </x:c>
      <x:c r="F26" s="16" t="n">
        <x:v>46134</x:v>
      </x:c>
      <x:c r="G26" s="16" t="n">
        <x:v>46134</x:v>
      </x:c>
      <x:c r="H26" t="n">
        <x:v>1</x:v>
      </x:c>
      <x:c r="I26" t="str">
        <x:v>ไม่สบาย</x:v>
      </x:c>
      <x:c r="J26" t="n">
        <x:f>IF(F26="","",MONTH(F26))</x:f>
        <x:v>4</x:v>
      </x:c>
    </x:row>
    <x:row r="27">
      <x:c r="A27" s="16" t="n">
        <x:v>46198</x:v>
      </x:c>
      <x:c r="B27" t="str">
        <x:v>EMP005</x:v>
      </x:c>
      <x:c r="C27" t="str">
        <x:f>IFERROR(VLOOKUP(B27,SETUP!$A$4:$F$103,2,FALSE),"")</x:f>
        <x:v>ชลธิชา พรหมมา</x:v>
      </x:c>
      <x:c r="D27" t="str">
        <x:f>IFERROR(VLOOKUP(B27,SETUP!$A$4:$F$103,3,FALSE),"")</x:f>
        <x:v>Operations</x:v>
      </x:c>
      <x:c r="E27" t="str">
        <x:v>ลากิจ</x:v>
      </x:c>
      <x:c r="F27" s="16" t="n">
        <x:v>46200</x:v>
      </x:c>
      <x:c r="G27" s="16" t="n">
        <x:v>46202</x:v>
      </x:c>
      <x:c r="H27" t="n">
        <x:v>3</x:v>
      </x:c>
      <x:c r="I27" t="str">
        <x:v>ไม่สบาย</x:v>
      </x:c>
      <x:c r="J27" t="n">
        <x:f>IF(F27="","",MONTH(F27))</x:f>
        <x:v>6</x:v>
      </x:c>
    </x:row>
    <x:row r="28">
      <x:c r="A28" s="16" t="n">
        <x:v>46125</x:v>
      </x:c>
      <x:c r="B28" t="str">
        <x:v>EMP014</x:v>
      </x:c>
      <x:c r="C28" t="str">
        <x:f>IFERROR(VLOOKUP(B28,SETUP!$A$4:$F$103,2,FALSE),"")</x:f>
        <x:v>ภาคภูมิ พูนผล</x:v>
      </x:c>
      <x:c r="D28" t="str">
        <x:f>IFERROR(VLOOKUP(B28,SETUP!$A$4:$F$103,3,FALSE),"")</x:f>
        <x:v>Operations</x:v>
      </x:c>
      <x:c r="E28" t="str">
        <x:v>ลาพักร้อน</x:v>
      </x:c>
      <x:c r="F28" s="16" t="n">
        <x:v>46128</x:v>
      </x:c>
      <x:c r="G28" s="16" t="n">
        <x:v>46128</x:v>
      </x:c>
      <x:c r="H28" t="n">
        <x:v>1</x:v>
      </x:c>
      <x:c r="I28" t="str">
        <x:v>พักผ่อน</x:v>
      </x:c>
      <x:c r="J28" t="n">
        <x:f>IF(F28="","",MONTH(F28))</x:f>
        <x:v>4</x:v>
      </x:c>
    </x:row>
    <x:row r="29">
      <x:c r="A29" s="16" t="n">
        <x:v>46226</x:v>
      </x:c>
      <x:c r="B29" t="str">
        <x:v>EMP013</x:v>
      </x:c>
      <x:c r="C29" t="str">
        <x:f>IFERROR(VLOOKUP(B29,SETUP!$A$4:$F$103,2,FALSE),"")</x:f>
        <x:v>วรัญญา ศรีงาม</x:v>
      </x:c>
      <x:c r="D29" t="str">
        <x:f>IFERROR(VLOOKUP(B29,SETUP!$A$4:$F$103,3,FALSE),"")</x:f>
        <x:v>Sales</x:v>
      </x:c>
      <x:c r="E29" t="str">
        <x:v>ลาป่วย</x:v>
      </x:c>
      <x:c r="F29" s="16" t="n">
        <x:v>46227</x:v>
      </x:c>
      <x:c r="G29" s="16" t="n">
        <x:v>46227</x:v>
      </x:c>
      <x:c r="H29" t="n">
        <x:v>1</x:v>
      </x:c>
      <x:c r="I29" t="str">
        <x:v>นัดหมาย</x:v>
      </x:c>
      <x:c r="J29" t="n">
        <x:f>IF(F29="","",MONTH(F29))</x:f>
        <x:v>7</x:v>
      </x:c>
    </x:row>
    <x:row r="30">
      <x:c r="A30" s="16" t="n">
        <x:v>46080</x:v>
      </x:c>
      <x:c r="B30" t="str">
        <x:v>EMP011</x:v>
      </x:c>
      <x:c r="C30" t="str">
        <x:f>IFERROR(VLOOKUP(B30,SETUP!$A$4:$F$103,2,FALSE),"")</x:f>
        <x:v>อริสา รุ่งเรือง</x:v>
      </x:c>
      <x:c r="D30" t="str">
        <x:f>IFERROR(VLOOKUP(B30,SETUP!$A$4:$F$103,3,FALSE),"")</x:f>
        <x:v>Marketing</x:v>
      </x:c>
      <x:c r="E30" t="str">
        <x:v>ลาพักร้อน</x:v>
      </x:c>
      <x:c r="F30" s="16" t="n">
        <x:v>46081</x:v>
      </x:c>
      <x:c r="G30" s="16" t="n">
        <x:v>46081</x:v>
      </x:c>
      <x:c r="H30" t="n">
        <x:v>1</x:v>
      </x:c>
      <x:c r="I30" t="str">
        <x:v>ธุระส่วนตัว</x:v>
      </x:c>
      <x:c r="J30" t="n">
        <x:f>IF(F30="","",MONTH(F30))</x:f>
        <x:v>2</x:v>
      </x:c>
    </x:row>
    <x:row r="31">
      <x:c r="A31" s="16" t="n">
        <x:v>46238</x:v>
      </x:c>
      <x:c r="B31" t="str">
        <x:v>EMP014</x:v>
      </x:c>
      <x:c r="C31" t="str">
        <x:f>IFERROR(VLOOKUP(B31,SETUP!$A$4:$F$103,2,FALSE),"")</x:f>
        <x:v>ภาคภูมิ พูนผล</x:v>
      </x:c>
      <x:c r="D31" t="str">
        <x:f>IFERROR(VLOOKUP(B31,SETUP!$A$4:$F$103,3,FALSE),"")</x:f>
        <x:v>Operations</x:v>
      </x:c>
      <x:c r="E31" t="str">
        <x:v>ลาป่วย</x:v>
      </x:c>
      <x:c r="F31" s="16" t="n">
        <x:v>46238</x:v>
      </x:c>
      <x:c r="G31" s="16" t="n">
        <x:v>46238</x:v>
      </x:c>
      <x:c r="H31" t="n">
        <x:v>1</x:v>
      </x:c>
      <x:c r="I31" t="str">
        <x:v>ธุระส่วนตัว</x:v>
      </x:c>
      <x:c r="J31" t="n">
        <x:f>IF(F31="","",MONTH(F31))</x:f>
        <x:v>8</x:v>
      </x:c>
    </x:row>
    <x:row r="32">
      <x:c r="A32" s="16" t="n">
        <x:v>46206</x:v>
      </x:c>
      <x:c r="B32" t="str">
        <x:v>EMP015</x:v>
      </x:c>
      <x:c r="C32" t="str">
        <x:f>IFERROR(VLOOKUP(B32,SETUP!$A$4:$F$103,2,FALSE),"")</x:f>
        <x:v>ชนากานต์ มีสุข</x:v>
      </x:c>
      <x:c r="D32" t="str">
        <x:f>IFERROR(VLOOKUP(B32,SETUP!$A$4:$F$103,3,FALSE),"")</x:f>
        <x:v>IT</x:v>
      </x:c>
      <x:c r="E32" t="str">
        <x:v>ลาป่วย</x:v>
      </x:c>
      <x:c r="F32" s="16" t="n">
        <x:v>46206</x:v>
      </x:c>
      <x:c r="G32" s="16" t="n">
        <x:v>46206</x:v>
      </x:c>
      <x:c r="H32" t="n">
        <x:v>1</x:v>
      </x:c>
      <x:c r="I32" t="str">
        <x:v>ธุระส่วนตัว</x:v>
      </x:c>
      <x:c r="J32" t="n">
        <x:f>IF(F32="","",MONTH(F32))</x:f>
        <x:v>7</x:v>
      </x:c>
    </x:row>
    <x:row r="33">
      <x:c r="A33" s="16" t="n">
        <x:v>46105</x:v>
      </x:c>
      <x:c r="B33" t="str">
        <x:v>EMP015</x:v>
      </x:c>
      <x:c r="C33" t="str">
        <x:f>IFERROR(VLOOKUP(B33,SETUP!$A$4:$F$103,2,FALSE),"")</x:f>
        <x:v>ชนากานต์ มีสุข</x:v>
      </x:c>
      <x:c r="D33" t="str">
        <x:f>IFERROR(VLOOKUP(B33,SETUP!$A$4:$F$103,3,FALSE),"")</x:f>
        <x:v>IT</x:v>
      </x:c>
      <x:c r="E33" t="str">
        <x:v>ลาป่วย</x:v>
      </x:c>
      <x:c r="F33" s="16" t="n">
        <x:v>46106</x:v>
      </x:c>
      <x:c r="G33" s="16" t="n">
        <x:v>46106</x:v>
      </x:c>
      <x:c r="H33" t="n">
        <x:v>1</x:v>
      </x:c>
      <x:c r="I33" t="str"/>
      <x:c r="J33" t="n">
        <x:f>IF(F33="","",MONTH(F33))</x:f>
        <x:v>3</x:v>
      </x:c>
    </x:row>
    <x:row r="34">
      <x:c r="A34" s="16" t="n">
        <x:v>46219</x:v>
      </x:c>
      <x:c r="B34" t="str">
        <x:v>EMP003</x:v>
      </x:c>
      <x:c r="C34" t="str">
        <x:f>IFERROR(VLOOKUP(B34,SETUP!$A$4:$F$103,2,FALSE),"")</x:f>
        <x:v>พิมพ์ชนก แสงทอง</x:v>
      </x:c>
      <x:c r="D34" t="str">
        <x:f>IFERROR(VLOOKUP(B34,SETUP!$A$4:$F$103,3,FALSE),"")</x:f>
        <x:v>Sales</x:v>
      </x:c>
      <x:c r="E34" t="str">
        <x:v>ลาพักร้อน</x:v>
      </x:c>
      <x:c r="F34" s="16" t="n">
        <x:v>46222</x:v>
      </x:c>
      <x:c r="G34" s="16" t="n">
        <x:v>46222</x:v>
      </x:c>
      <x:c r="H34" t="n">
        <x:v>1</x:v>
      </x:c>
      <x:c r="I34" t="str">
        <x:v>นัดหมาย</x:v>
      </x:c>
      <x:c r="J34" t="n">
        <x:f>IF(F34="","",MONTH(F34))</x:f>
        <x:v>7</x:v>
      </x:c>
    </x:row>
    <x:row r="35">
      <x:c r="A35" s="16" t="n">
        <x:v>46199</x:v>
      </x:c>
      <x:c r="B35" t="str">
        <x:v>EMP012</x:v>
      </x:c>
      <x:c r="C35" t="str">
        <x:f>IFERROR(VLOOKUP(B35,SETUP!$A$4:$F$103,2,FALSE),"")</x:f>
        <x:v>ธีรภัทร คงมั่น</x:v>
      </x:c>
      <x:c r="D35" t="str">
        <x:f>IFERROR(VLOOKUP(B35,SETUP!$A$4:$F$103,3,FALSE),"")</x:f>
        <x:v>Marketing</x:v>
      </x:c>
      <x:c r="E35" t="str">
        <x:v>ลาป่วย</x:v>
      </x:c>
      <x:c r="F35" s="16" t="n">
        <x:v>46202</x:v>
      </x:c>
      <x:c r="G35" s="16" t="n">
        <x:v>46203</x:v>
      </x:c>
      <x:c r="H35" t="n">
        <x:v>2</x:v>
      </x:c>
      <x:c r="I35" t="str">
        <x:v>พักผ่อน</x:v>
      </x:c>
      <x:c r="J35" t="n">
        <x:f>IF(F35="","",MONTH(F35))</x:f>
        <x:v>6</x:v>
      </x:c>
    </x:row>
    <x:row r="36">
      <x:c r="A36" s="16" t="n">
        <x:v>46194</x:v>
      </x:c>
      <x:c r="B36" t="str">
        <x:v>EMP011</x:v>
      </x:c>
      <x:c r="C36" t="str">
        <x:f>IFERROR(VLOOKUP(B36,SETUP!$A$4:$F$103,2,FALSE),"")</x:f>
        <x:v>อริสา รุ่งเรือง</x:v>
      </x:c>
      <x:c r="D36" t="str">
        <x:f>IFERROR(VLOOKUP(B36,SETUP!$A$4:$F$103,3,FALSE),"")</x:f>
        <x:v>Marketing</x:v>
      </x:c>
      <x:c r="E36" t="str">
        <x:v>ลาป่วย</x:v>
      </x:c>
      <x:c r="F36" s="16" t="n">
        <x:v>46195</x:v>
      </x:c>
      <x:c r="G36" s="16" t="n">
        <x:v>46197</x:v>
      </x:c>
      <x:c r="H36" t="n">
        <x:v>3</x:v>
      </x:c>
      <x:c r="I36" t="str">
        <x:v>ไม่สบาย</x:v>
      </x:c>
      <x:c r="J36" t="n">
        <x:f>IF(F36="","",MONTH(F36))</x:f>
        <x:v>6</x:v>
      </x:c>
    </x:row>
    <x:row r="37">
      <x:c r="A37" s="16" t="n">
        <x:v>46065</x:v>
      </x:c>
      <x:c r="B37" t="str">
        <x:v>EMP002</x:v>
      </x:c>
      <x:c r="C37" t="str">
        <x:f>IFERROR(VLOOKUP(B37,SETUP!$A$4:$F$103,2,FALSE),"")</x:f>
        <x:v>ธนกฤต สุขใจ</x:v>
      </x:c>
      <x:c r="D37" t="str">
        <x:f>IFERROR(VLOOKUP(B37,SETUP!$A$4:$F$103,3,FALSE),"")</x:f>
        <x:v>Finance</x:v>
      </x:c>
      <x:c r="E37" t="str">
        <x:v>ลาป่วย</x:v>
      </x:c>
      <x:c r="F37" s="16" t="n">
        <x:v>46066</x:v>
      </x:c>
      <x:c r="G37" s="16" t="n">
        <x:v>46066</x:v>
      </x:c>
      <x:c r="H37" t="n">
        <x:v>1</x:v>
      </x:c>
      <x:c r="I37" t="str">
        <x:v>พักผ่อน</x:v>
      </x:c>
      <x:c r="J37" t="n">
        <x:f>IF(F37="","",MONTH(F37))</x:f>
        <x:v>2</x:v>
      </x:c>
    </x:row>
    <x:row r="38">
      <x:c r="A38" s="16" t="n">
        <x:v>46248</x:v>
      </x:c>
      <x:c r="B38" t="str">
        <x:v>EMP006</x:v>
      </x:c>
      <x:c r="C38" t="str">
        <x:f>IFERROR(VLOOKUP(B38,SETUP!$A$4:$F$103,2,FALSE),"")</x:f>
        <x:v>ภูริณัฐ ศรีสุข</x:v>
      </x:c>
      <x:c r="D38" t="str">
        <x:f>IFERROR(VLOOKUP(B38,SETUP!$A$4:$F$103,3,FALSE),"")</x:f>
        <x:v>Sales</x:v>
      </x:c>
      <x:c r="E38" t="str">
        <x:v>ลาป่วย</x:v>
      </x:c>
      <x:c r="F38" s="16" t="n">
        <x:v>46249</x:v>
      </x:c>
      <x:c r="G38" s="16" t="n">
        <x:v>46251</x:v>
      </x:c>
      <x:c r="H38" t="n">
        <x:v>3</x:v>
      </x:c>
      <x:c r="I38" t="str">
        <x:v>นัดหมาย</x:v>
      </x:c>
      <x:c r="J38" t="n">
        <x:f>IF(F38="","",MONTH(F38))</x:f>
        <x:v>8</x:v>
      </x:c>
    </x:row>
    <x:row r="39">
      <x:c r="A39" s="16" t="n">
        <x:v>46104</x:v>
      </x:c>
      <x:c r="B39" t="str">
        <x:v>EMP003</x:v>
      </x:c>
      <x:c r="C39" t="str">
        <x:f>IFERROR(VLOOKUP(B39,SETUP!$A$4:$F$103,2,FALSE),"")</x:f>
        <x:v>พิมพ์ชนก แสงทอง</x:v>
      </x:c>
      <x:c r="D39" t="str">
        <x:f>IFERROR(VLOOKUP(B39,SETUP!$A$4:$F$103,3,FALSE),"")</x:f>
        <x:v>Sales</x:v>
      </x:c>
      <x:c r="E39" t="str">
        <x:v>ลาป่วย</x:v>
      </x:c>
      <x:c r="F39" s="16" t="n">
        <x:v>46105</x:v>
      </x:c>
      <x:c r="G39" s="16" t="n">
        <x:v>46106</x:v>
      </x:c>
      <x:c r="H39" t="n">
        <x:v>2</x:v>
      </x:c>
      <x:c r="I39" t="str">
        <x:v>ไม่สบาย</x:v>
      </x:c>
      <x:c r="J39" t="n">
        <x:f>IF(F39="","",MONTH(F39))</x:f>
        <x:v>3</x:v>
      </x:c>
    </x:row>
    <x:row r="40">
      <x:c r="A40" s="16" t="n">
        <x:v>46078</x:v>
      </x:c>
      <x:c r="B40" t="str">
        <x:v>EMP008</x:v>
      </x:c>
      <x:c r="C40" t="str">
        <x:f>IFERROR(VLOOKUP(B40,SETUP!$A$4:$F$103,2,FALSE),"")</x:f>
        <x:v>ปวริศร์ วัฒนะ</x:v>
      </x:c>
      <x:c r="D40" t="str">
        <x:f>IFERROR(VLOOKUP(B40,SETUP!$A$4:$F$103,3,FALSE),"")</x:f>
        <x:v>IT</x:v>
      </x:c>
      <x:c r="E40" t="str">
        <x:v>ลาป่วย</x:v>
      </x:c>
      <x:c r="F40" s="16" t="n">
        <x:v>46081</x:v>
      </x:c>
      <x:c r="G40" s="16" t="n">
        <x:v>46081</x:v>
      </x:c>
      <x:c r="H40" t="n">
        <x:v>1</x:v>
      </x:c>
      <x:c r="I40" t="str">
        <x:v>นัดหมาย</x:v>
      </x:c>
      <x:c r="J40" t="n">
        <x:f>IF(F40="","",MONTH(F40))</x:f>
        <x:v>2</x:v>
      </x:c>
    </x:row>
    <x:row r="41">
      <x:c r="A41" s="16" t="n">
        <x:v>46142</x:v>
      </x:c>
      <x:c r="B41" t="str">
        <x:v>EMP006</x:v>
      </x:c>
      <x:c r="C41" t="str">
        <x:f>IFERROR(VLOOKUP(B41,SETUP!$A$4:$F$103,2,FALSE),"")</x:f>
        <x:v>ภูริณัฐ ศรีสุข</x:v>
      </x:c>
      <x:c r="D41" t="str">
        <x:f>IFERROR(VLOOKUP(B41,SETUP!$A$4:$F$103,3,FALSE),"")</x:f>
        <x:v>Sales</x:v>
      </x:c>
      <x:c r="E41" t="str">
        <x:v>ลาพักร้อน</x:v>
      </x:c>
      <x:c r="F41" s="16" t="n">
        <x:v>46143</x:v>
      </x:c>
      <x:c r="G41" s="16" t="n">
        <x:v>46144</x:v>
      </x:c>
      <x:c r="H41" t="n">
        <x:v>2</x:v>
      </x:c>
      <x:c r="I41" t="str"/>
      <x:c r="J41" t="n">
        <x:f>IF(F41="","",MONTH(F41))</x:f>
        <x:v>5</x:v>
      </x:c>
    </x:row>
    <x:row r="42">
      <x:c r="A42" s="16" t="n">
        <x:v>46235</x:v>
      </x:c>
      <x:c r="B42" t="str">
        <x:v>EMP015</x:v>
      </x:c>
      <x:c r="C42" t="str">
        <x:f>IFERROR(VLOOKUP(B42,SETUP!$A$4:$F$103,2,FALSE),"")</x:f>
        <x:v>ชนากานต์ มีสุข</x:v>
      </x:c>
      <x:c r="D42" t="str">
        <x:f>IFERROR(VLOOKUP(B42,SETUP!$A$4:$F$103,3,FALSE),"")</x:f>
        <x:v>IT</x:v>
      </x:c>
      <x:c r="E42" t="str">
        <x:v>ลาป่วย</x:v>
      </x:c>
      <x:c r="F42" s="16" t="n">
        <x:v>46236</x:v>
      </x:c>
      <x:c r="G42" s="16" t="n">
        <x:v>46236</x:v>
      </x:c>
      <x:c r="H42" t="n">
        <x:v>1</x:v>
      </x:c>
      <x:c r="I42" t="str"/>
      <x:c r="J42" t="n">
        <x:f>IF(F42="","",MONTH(F42))</x:f>
        <x:v>8</x:v>
      </x:c>
    </x:row>
    <x:row r="43">
      <x:c r="A43" s="16" t="n">
        <x:v>46147</x:v>
      </x:c>
      <x:c r="B43" t="str">
        <x:v>EMP004</x:v>
      </x:c>
      <x:c r="C43" t="str">
        <x:f>IFERROR(VLOOKUP(B43,SETUP!$A$4:$F$103,2,FALSE),"")</x:f>
        <x:v>ณัฐวุฒิ ใจดี</x:v>
      </x:c>
      <x:c r="D43" t="str">
        <x:f>IFERROR(VLOOKUP(B43,SETUP!$A$4:$F$103,3,FALSE),"")</x:f>
        <x:v>IT</x:v>
      </x:c>
      <x:c r="E43" t="str">
        <x:v>ลาป่วย</x:v>
      </x:c>
      <x:c r="F43" s="16" t="n">
        <x:v>46148</x:v>
      </x:c>
      <x:c r="G43" s="16" t="n">
        <x:v>46149</x:v>
      </x:c>
      <x:c r="H43" t="n">
        <x:v>2</x:v>
      </x:c>
      <x:c r="I43" t="str">
        <x:v>ไม่สบาย</x:v>
      </x:c>
      <x:c r="J43" t="n">
        <x:f>IF(F43="","",MONTH(F43))</x:f>
        <x:v>5</x:v>
      </x:c>
    </x:row>
    <x:row r="44">
      <x:c r="A44" s="16" t="n">
        <x:v>46146</x:v>
      </x:c>
      <x:c r="B44" t="str">
        <x:v>EMP005</x:v>
      </x:c>
      <x:c r="C44" t="str">
        <x:f>IFERROR(VLOOKUP(B44,SETUP!$A$4:$F$103,2,FALSE),"")</x:f>
        <x:v>ชลธิชา พรหมมา</x:v>
      </x:c>
      <x:c r="D44" t="str">
        <x:f>IFERROR(VLOOKUP(B44,SETUP!$A$4:$F$103,3,FALSE),"")</x:f>
        <x:v>Operations</x:v>
      </x:c>
      <x:c r="E44" t="str">
        <x:v>ลาป่วย</x:v>
      </x:c>
      <x:c r="F44" s="16" t="n">
        <x:v>46148</x:v>
      </x:c>
      <x:c r="G44" s="16" t="n">
        <x:v>46149</x:v>
      </x:c>
      <x:c r="H44" t="n">
        <x:v>2</x:v>
      </x:c>
      <x:c r="I44" t="str"/>
      <x:c r="J44" t="n">
        <x:f>IF(F44="","",MONTH(F44))</x:f>
        <x:v>5</x:v>
      </x:c>
    </x:row>
    <x:row r="45">
      <x:c r="A45" s="16" t="n">
        <x:v>46177</x:v>
      </x:c>
      <x:c r="B45" t="str">
        <x:v>EMP004</x:v>
      </x:c>
      <x:c r="C45" t="str">
        <x:f>IFERROR(VLOOKUP(B45,SETUP!$A$4:$F$103,2,FALSE),"")</x:f>
        <x:v>ณัฐวุฒิ ใจดี</x:v>
      </x:c>
      <x:c r="D45" t="str">
        <x:f>IFERROR(VLOOKUP(B45,SETUP!$A$4:$F$103,3,FALSE),"")</x:f>
        <x:v>IT</x:v>
      </x:c>
      <x:c r="E45" t="str">
        <x:v>ลาป่วย</x:v>
      </x:c>
      <x:c r="F45" s="16" t="n">
        <x:v>46179</x:v>
      </x:c>
      <x:c r="G45" s="16" t="n">
        <x:v>46180</x:v>
      </x:c>
      <x:c r="H45" t="n">
        <x:v>2</x:v>
      </x:c>
      <x:c r="I45" t="str">
        <x:v>ธุระส่วนตัว</x:v>
      </x:c>
      <x:c r="J45" t="n">
        <x:f>IF(F45="","",MONTH(F45))</x:f>
        <x:v>6</x:v>
      </x:c>
    </x:row>
    <x:row r="46">
      <x:c r="A46" s="16" t="n">
        <x:v>46227</x:v>
      </x:c>
      <x:c r="B46" t="str">
        <x:v>EMP006</x:v>
      </x:c>
      <x:c r="C46" t="str">
        <x:f>IFERROR(VLOOKUP(B46,SETUP!$A$4:$F$103,2,FALSE),"")</x:f>
        <x:v>ภูริณัฐ ศรีสุข</x:v>
      </x:c>
      <x:c r="D46" t="str">
        <x:f>IFERROR(VLOOKUP(B46,SETUP!$A$4:$F$103,3,FALSE),"")</x:f>
        <x:v>Sales</x:v>
      </x:c>
      <x:c r="E46" t="str">
        <x:v>ลาพักร้อน</x:v>
      </x:c>
      <x:c r="F46" s="16" t="n">
        <x:v>46230</x:v>
      </x:c>
      <x:c r="G46" s="16" t="n">
        <x:v>46232</x:v>
      </x:c>
      <x:c r="H46" t="n">
        <x:v>3</x:v>
      </x:c>
      <x:c r="I46" t="str">
        <x:v>ไม่สบาย</x:v>
      </x:c>
      <x:c r="J46" t="n">
        <x:f>IF(F46="","",MONTH(F46))</x:f>
        <x:v>7</x:v>
      </x:c>
    </x:row>
    <x:row r="47">
      <x:c r="A47" s="16" t="n">
        <x:v>46137</x:v>
      </x:c>
      <x:c r="B47" t="str">
        <x:v>EMP002</x:v>
      </x:c>
      <x:c r="C47" t="str">
        <x:f>IFERROR(VLOOKUP(B47,SETUP!$A$4:$F$103,2,FALSE),"")</x:f>
        <x:v>ธนกฤต สุขใจ</x:v>
      </x:c>
      <x:c r="D47" t="str">
        <x:f>IFERROR(VLOOKUP(B47,SETUP!$A$4:$F$103,3,FALSE),"")</x:f>
        <x:v>Finance</x:v>
      </x:c>
      <x:c r="E47" t="str">
        <x:v>ลาป่วย</x:v>
      </x:c>
      <x:c r="F47" s="16" t="n">
        <x:v>46140</x:v>
      </x:c>
      <x:c r="G47" s="16" t="n">
        <x:v>46142</x:v>
      </x:c>
      <x:c r="H47" t="n">
        <x:v>3</x:v>
      </x:c>
      <x:c r="I47" t="str">
        <x:v>ไม่สบาย</x:v>
      </x:c>
      <x:c r="J47" t="n">
        <x:f>IF(F47="","",MONTH(F47))</x:f>
        <x:v>4</x:v>
      </x:c>
    </x:row>
    <x:row r="48">
      <x:c r="A48" s="16" t="n">
        <x:v>46132</x:v>
      </x:c>
      <x:c r="B48" t="str">
        <x:v>EMP008</x:v>
      </x:c>
      <x:c r="C48" t="str">
        <x:f>IFERROR(VLOOKUP(B48,SETUP!$A$4:$F$103,2,FALSE),"")</x:f>
        <x:v>ปวริศร์ วัฒนะ</x:v>
      </x:c>
      <x:c r="D48" t="str">
        <x:f>IFERROR(VLOOKUP(B48,SETUP!$A$4:$F$103,3,FALSE),"")</x:f>
        <x:v>IT</x:v>
      </x:c>
      <x:c r="E48" t="str">
        <x:v>ลากิจ</x:v>
      </x:c>
      <x:c r="F48" s="16" t="n">
        <x:v>46132</x:v>
      </x:c>
      <x:c r="G48" s="16" t="n">
        <x:v>46132</x:v>
      </x:c>
      <x:c r="H48" t="n">
        <x:v>1</x:v>
      </x:c>
      <x:c r="I48" t="str"/>
      <x:c r="J48" t="n">
        <x:f>IF(F48="","",MONTH(F48))</x:f>
        <x:v>4</x:v>
      </x:c>
    </x:row>
    <x:row r="49">
      <x:c r="A49" s="16" t="n">
        <x:v>46222</x:v>
      </x:c>
      <x:c r="B49" t="str">
        <x:v>EMP003</x:v>
      </x:c>
      <x:c r="C49" t="str">
        <x:f>IFERROR(VLOOKUP(B49,SETUP!$A$4:$F$103,2,FALSE),"")</x:f>
        <x:v>พิมพ์ชนก แสงทอง</x:v>
      </x:c>
      <x:c r="D49" t="str">
        <x:f>IFERROR(VLOOKUP(B49,SETUP!$A$4:$F$103,3,FALSE),"")</x:f>
        <x:v>Sales</x:v>
      </x:c>
      <x:c r="E49" t="str">
        <x:v>ลากิจ</x:v>
      </x:c>
      <x:c r="F49" s="16" t="n">
        <x:v>46224</x:v>
      </x:c>
      <x:c r="G49" s="16" t="n">
        <x:v>46226</x:v>
      </x:c>
      <x:c r="H49" t="n">
        <x:v>3</x:v>
      </x:c>
      <x:c r="I49" t="str">
        <x:v>นัดหมาย</x:v>
      </x:c>
      <x:c r="J49" t="n">
        <x:f>IF(F49="","",MONTH(F49))</x:f>
        <x:v>7</x:v>
      </x:c>
    </x:row>
    <x:row r="50">
      <x:c r="A50" s="16" t="n">
        <x:v>46194</x:v>
      </x:c>
      <x:c r="B50" t="str">
        <x:v>EMP014</x:v>
      </x:c>
      <x:c r="C50" t="str">
        <x:f>IFERROR(VLOOKUP(B50,SETUP!$A$4:$F$103,2,FALSE),"")</x:f>
        <x:v>ภาคภูมิ พูนผล</x:v>
      </x:c>
      <x:c r="D50" t="str">
        <x:f>IFERROR(VLOOKUP(B50,SETUP!$A$4:$F$103,3,FALSE),"")</x:f>
        <x:v>Operations</x:v>
      </x:c>
      <x:c r="E50" t="str">
        <x:v>ลาป่วย</x:v>
      </x:c>
      <x:c r="F50" s="16" t="n">
        <x:v>46195</x:v>
      </x:c>
      <x:c r="G50" s="16" t="n">
        <x:v>46195</x:v>
      </x:c>
      <x:c r="H50" t="n">
        <x:v>1</x:v>
      </x:c>
      <x:c r="I50" t="str">
        <x:v>นัดหมาย</x:v>
      </x:c>
      <x:c r="J50" t="n">
        <x:f>IF(F50="","",MONTH(F50))</x:f>
        <x:v>6</x:v>
      </x:c>
    </x:row>
    <x:row r="51">
      <x:c r="A51" s="16" t="n">
        <x:v>46055</x:v>
      </x:c>
      <x:c r="B51" t="str">
        <x:v>EMP004</x:v>
      </x:c>
      <x:c r="C51" t="str">
        <x:f>IFERROR(VLOOKUP(B51,SETUP!$A$4:$F$103,2,FALSE),"")</x:f>
        <x:v>ณัฐวุฒิ ใจดี</x:v>
      </x:c>
      <x:c r="D51" t="str">
        <x:f>IFERROR(VLOOKUP(B51,SETUP!$A$4:$F$103,3,FALSE),"")</x:f>
        <x:v>IT</x:v>
      </x:c>
      <x:c r="E51" t="str">
        <x:v>ลาป่วย</x:v>
      </x:c>
      <x:c r="F51" s="16" t="n">
        <x:v>46056</x:v>
      </x:c>
      <x:c r="G51" s="16" t="n">
        <x:v>46057</x:v>
      </x:c>
      <x:c r="H51" t="n">
        <x:v>2</x:v>
      </x:c>
      <x:c r="I51" t="str">
        <x:v>นัดหมาย</x:v>
      </x:c>
      <x:c r="J51" t="n">
        <x:f>IF(F51="","",MONTH(F51))</x:f>
        <x:v>2</x:v>
      </x:c>
    </x:row>
    <x:row r="52">
      <x:c r="A52" s="16" t="n">
        <x:v>46207</x:v>
      </x:c>
      <x:c r="B52" t="str">
        <x:v>EMP005</x:v>
      </x:c>
      <x:c r="C52" t="str">
        <x:f>IFERROR(VLOOKUP(B52,SETUP!$A$4:$F$103,2,FALSE),"")</x:f>
        <x:v>ชลธิชา พรหมมา</x:v>
      </x:c>
      <x:c r="D52" t="str">
        <x:f>IFERROR(VLOOKUP(B52,SETUP!$A$4:$F$103,3,FALSE),"")</x:f>
        <x:v>Operations</x:v>
      </x:c>
      <x:c r="E52" t="str">
        <x:v>ลากิจ</x:v>
      </x:c>
      <x:c r="F52" s="16" t="n">
        <x:v>46208</x:v>
      </x:c>
      <x:c r="G52" s="16" t="n">
        <x:v>46208</x:v>
      </x:c>
      <x:c r="H52" t="n">
        <x:v>1</x:v>
      </x:c>
      <x:c r="I52" t="str">
        <x:v>ไม่สบาย</x:v>
      </x:c>
      <x:c r="J52" t="n">
        <x:f>IF(F52="","",MONTH(F52))</x:f>
        <x:v>7</x:v>
      </x:c>
    </x:row>
    <x:row r="53">
      <x:c r="A53" s="16" t="n">
        <x:v>46099</x:v>
      </x:c>
      <x:c r="B53" t="str">
        <x:v>EMP009</x:v>
      </x:c>
      <x:c r="C53" t="str">
        <x:f>IFERROR(VLOOKUP(B53,SETUP!$A$4:$F$103,2,FALSE),"")</x:f>
        <x:v>ณิชารีย์ แก้วดี</x:v>
      </x:c>
      <x:c r="D53" t="str">
        <x:f>IFERROR(VLOOKUP(B53,SETUP!$A$4:$F$103,3,FALSE),"")</x:f>
        <x:v>Finance</x:v>
      </x:c>
      <x:c r="E53" t="str">
        <x:v>ลาพักร้อน</x:v>
      </x:c>
      <x:c r="F53" s="16" t="n">
        <x:v>46100</x:v>
      </x:c>
      <x:c r="G53" s="16" t="n">
        <x:v>46102</x:v>
      </x:c>
      <x:c r="H53" t="n">
        <x:v>3</x:v>
      </x:c>
      <x:c r="I53" t="str">
        <x:v>ไม่สบาย</x:v>
      </x:c>
      <x:c r="J53" t="n">
        <x:f>IF(F53="","",MONTH(F53))</x:f>
        <x:v>3</x:v>
      </x:c>
    </x:row>
    <x:row r="54">
      <x:c r="A54" s="16" t="n">
        <x:v>46124</x:v>
      </x:c>
      <x:c r="B54" t="str">
        <x:v>EMP014</x:v>
      </x:c>
      <x:c r="C54" t="str">
        <x:f>IFERROR(VLOOKUP(B54,SETUP!$A$4:$F$103,2,FALSE),"")</x:f>
        <x:v>ภาคภูมิ พูนผล</x:v>
      </x:c>
      <x:c r="D54" t="str">
        <x:f>IFERROR(VLOOKUP(B54,SETUP!$A$4:$F$103,3,FALSE),"")</x:f>
        <x:v>Operations</x:v>
      </x:c>
      <x:c r="E54" t="str">
        <x:v>ลากิจ</x:v>
      </x:c>
      <x:c r="F54" s="16" t="n">
        <x:v>46124</x:v>
      </x:c>
      <x:c r="G54" s="16" t="n">
        <x:v>46125</x:v>
      </x:c>
      <x:c r="H54" t="n">
        <x:v>2</x:v>
      </x:c>
      <x:c r="I54" t="str"/>
      <x:c r="J54" t="n">
        <x:f>IF(F54="","",MONTH(F54))</x:f>
        <x:v>4</x:v>
      </x:c>
    </x:row>
    <x:row r="55">
      <x:c r="A55" s="16" t="n">
        <x:v>46025</x:v>
      </x:c>
      <x:c r="B55" t="str">
        <x:v>EMP004</x:v>
      </x:c>
      <x:c r="C55" t="str">
        <x:f>IFERROR(VLOOKUP(B55,SETUP!$A$4:$F$103,2,FALSE),"")</x:f>
        <x:v>ณัฐวุฒิ ใจดี</x:v>
      </x:c>
      <x:c r="D55" t="str">
        <x:f>IFERROR(VLOOKUP(B55,SETUP!$A$4:$F$103,3,FALSE),"")</x:f>
        <x:v>IT</x:v>
      </x:c>
      <x:c r="E55" t="str">
        <x:v>ลากิจ</x:v>
      </x:c>
      <x:c r="F55" s="16" t="n">
        <x:v>46028</x:v>
      </x:c>
      <x:c r="G55" s="16" t="n">
        <x:v>46028</x:v>
      </x:c>
      <x:c r="H55" t="n">
        <x:v>1</x:v>
      </x:c>
      <x:c r="I55" t="str">
        <x:v>พักผ่อน</x:v>
      </x:c>
      <x:c r="J55" t="n">
        <x:f>IF(F55="","",MONTH(F55))</x:f>
        <x:v>1</x:v>
      </x:c>
    </x:row>
    <x:row r="56">
      <x:c r="A56" s="16" t="n">
        <x:v>46211</x:v>
      </x:c>
      <x:c r="B56" t="str">
        <x:v>EMP003</x:v>
      </x:c>
      <x:c r="C56" t="str">
        <x:f>IFERROR(VLOOKUP(B56,SETUP!$A$4:$F$103,2,FALSE),"")</x:f>
        <x:v>พิมพ์ชนก แสงทอง</x:v>
      </x:c>
      <x:c r="D56" t="str">
        <x:f>IFERROR(VLOOKUP(B56,SETUP!$A$4:$F$103,3,FALSE),"")</x:f>
        <x:v>Sales</x:v>
      </x:c>
      <x:c r="E56" t="str">
        <x:v>ลาพักร้อน</x:v>
      </x:c>
      <x:c r="F56" s="16" t="n">
        <x:v>46213</x:v>
      </x:c>
      <x:c r="G56" s="16" t="n">
        <x:v>46213</x:v>
      </x:c>
      <x:c r="H56" t="n">
        <x:v>1</x:v>
      </x:c>
      <x:c r="I56" t="str"/>
      <x:c r="J56" t="n">
        <x:f>IF(F56="","",MONTH(F56))</x:f>
        <x:v>7</x:v>
      </x:c>
    </x:row>
    <x:row r="57">
      <x:c r="A57" s="16" t="n">
        <x:v>46054</x:v>
      </x:c>
      <x:c r="B57" t="str">
        <x:v>EMP010</x:v>
      </x:c>
      <x:c r="C57" t="str">
        <x:f>IFERROR(VLOOKUP(B57,SETUP!$A$4:$F$103,2,FALSE),"")</x:f>
        <x:v>ศุภกร ชัยพร</x:v>
      </x:c>
      <x:c r="D57" t="str">
        <x:f>IFERROR(VLOOKUP(B57,SETUP!$A$4:$F$103,3,FALSE),"")</x:f>
        <x:v>Operations</x:v>
      </x:c>
      <x:c r="E57" t="str">
        <x:v>ลากิจ</x:v>
      </x:c>
      <x:c r="F57" s="16" t="n">
        <x:v>46055</x:v>
      </x:c>
      <x:c r="G57" s="16" t="n">
        <x:v>46055</x:v>
      </x:c>
      <x:c r="H57" t="n">
        <x:v>1</x:v>
      </x:c>
      <x:c r="I57" t="str">
        <x:v>นัดหมาย</x:v>
      </x:c>
      <x:c r="J57" t="n">
        <x:f>IF(F57="","",MONTH(F57))</x:f>
        <x:v>2</x:v>
      </x:c>
    </x:row>
    <x:row r="58">
      <x:c r="A58" s="16" t="n">
        <x:v>46173</x:v>
      </x:c>
      <x:c r="B58" t="str">
        <x:v>EMP013</x:v>
      </x:c>
      <x:c r="C58" t="str">
        <x:f>IFERROR(VLOOKUP(B58,SETUP!$A$4:$F$103,2,FALSE),"")</x:f>
        <x:v>วรัญญา ศรีงาม</x:v>
      </x:c>
      <x:c r="D58" t="str">
        <x:f>IFERROR(VLOOKUP(B58,SETUP!$A$4:$F$103,3,FALSE),"")</x:f>
        <x:v>Sales</x:v>
      </x:c>
      <x:c r="E58" t="str">
        <x:v>ลาป่วย</x:v>
      </x:c>
      <x:c r="F58" s="16" t="n">
        <x:v>46175</x:v>
      </x:c>
      <x:c r="G58" s="16" t="n">
        <x:v>46175</x:v>
      </x:c>
      <x:c r="H58" t="n">
        <x:v>1</x:v>
      </x:c>
      <x:c r="I58" t="str">
        <x:v>ธุระส่วนตัว</x:v>
      </x:c>
      <x:c r="J58" t="n">
        <x:f>IF(F58="","",MONTH(F58))</x:f>
        <x:v>6</x:v>
      </x:c>
    </x:row>
    <x:row r="59">
      <x:c r="A59" s="16"/>
      <x:c r="B59"/>
      <x:c r="C59" t="str">
        <x:f>IFERROR(VLOOKUP(B59,SETUP!$A$4:$F$103,2,FALSE),"")</x:f>
      </x:c>
      <x:c r="D59" t="str">
        <x:f>IFERROR(VLOOKUP(B59,SETUP!$A$4:$F$103,3,FALSE),"")</x:f>
      </x:c>
      <x:c r="E59"/>
      <x:c r="F59" s="16"/>
      <x:c r="G59" s="16"/>
      <x:c r="H59"/>
      <x:c r="I59"/>
      <x:c r="J59" t="str">
        <x:f>IF(F59="","",MONTH(F59))</x:f>
      </x:c>
    </x:row>
    <x:row r="60">
      <x:c r="A60" s="16"/>
      <x:c r="C60" t="str">
        <x:f>IFERROR(VLOOKUP(B60,SETUP!$A$4:$F$103,2,FALSE),"")</x:f>
      </x:c>
      <x:c r="D60" t="str">
        <x:f>IFERROR(VLOOKUP(B60,SETUP!$A$4:$F$103,3,FALSE),"")</x:f>
      </x:c>
      <x:c r="F60" s="16"/>
      <x:c r="G60" s="16"/>
      <x:c r="J60" t="str">
        <x:f>IF(F60="","",MONTH(F60))</x:f>
      </x:c>
    </x:row>
    <x:row r="61">
      <x:c r="A61" s="16"/>
      <x:c r="C61" t="str">
        <x:f>IFERROR(VLOOKUP(B61,SETUP!$A$4:$F$103,2,FALSE),"")</x:f>
      </x:c>
      <x:c r="D61" t="str">
        <x:f>IFERROR(VLOOKUP(B61,SETUP!$A$4:$F$103,3,FALSE),"")</x:f>
      </x:c>
      <x:c r="F61" s="16"/>
      <x:c r="G61" s="16"/>
      <x:c r="J61" t="str">
        <x:f>IF(F61="","",MONTH(F61))</x:f>
      </x:c>
    </x:row>
    <x:row r="62">
      <x:c r="A62" s="16"/>
      <x:c r="C62" t="str">
        <x:f>IFERROR(VLOOKUP(B62,SETUP!$A$4:$F$103,2,FALSE),"")</x:f>
      </x:c>
      <x:c r="D62" t="str">
        <x:f>IFERROR(VLOOKUP(B62,SETUP!$A$4:$F$103,3,FALSE),"")</x:f>
      </x:c>
      <x:c r="F62" s="16"/>
      <x:c r="G62" s="16"/>
      <x:c r="J62" t="str">
        <x:f>IF(F62="","",MONTH(F62))</x:f>
      </x:c>
    </x:row>
    <x:row r="63">
      <x:c r="A63" s="16"/>
      <x:c r="C63" t="str">
        <x:f>IFERROR(VLOOKUP(B63,SETUP!$A$4:$F$103,2,FALSE),"")</x:f>
      </x:c>
      <x:c r="D63" t="str">
        <x:f>IFERROR(VLOOKUP(B63,SETUP!$A$4:$F$103,3,FALSE),"")</x:f>
      </x:c>
      <x:c r="F63" s="16"/>
      <x:c r="G63" s="16"/>
      <x:c r="J63" t="str">
        <x:f>IF(F63="","",MONTH(F63))</x:f>
      </x:c>
    </x:row>
    <x:row r="64">
      <x:c r="A64" s="16"/>
      <x:c r="C64" t="str">
        <x:f>IFERROR(VLOOKUP(B64,SETUP!$A$4:$F$103,2,FALSE),"")</x:f>
      </x:c>
      <x:c r="D64" t="str">
        <x:f>IFERROR(VLOOKUP(B64,SETUP!$A$4:$F$103,3,FALSE),"")</x:f>
      </x:c>
      <x:c r="F64" s="16"/>
      <x:c r="G64" s="16"/>
      <x:c r="J64" t="str">
        <x:f>IF(F64="","",MONTH(F64))</x:f>
      </x:c>
    </x:row>
    <x:row r="65">
      <x:c r="A65" s="16"/>
      <x:c r="C65" t="str">
        <x:f>IFERROR(VLOOKUP(B65,SETUP!$A$4:$F$103,2,FALSE),"")</x:f>
      </x:c>
      <x:c r="D65" t="str">
        <x:f>IFERROR(VLOOKUP(B65,SETUP!$A$4:$F$103,3,FALSE),"")</x:f>
      </x:c>
      <x:c r="F65" s="16"/>
      <x:c r="G65" s="16"/>
      <x:c r="J65" t="str">
        <x:f>IF(F65="","",MONTH(F65))</x:f>
      </x:c>
    </x:row>
    <x:row r="66">
      <x:c r="A66" s="16"/>
      <x:c r="C66" t="str">
        <x:f>IFERROR(VLOOKUP(B66,SETUP!$A$4:$F$103,2,FALSE),"")</x:f>
      </x:c>
      <x:c r="D66" t="str">
        <x:f>IFERROR(VLOOKUP(B66,SETUP!$A$4:$F$103,3,FALSE),"")</x:f>
      </x:c>
      <x:c r="F66" s="16"/>
      <x:c r="G66" s="16"/>
      <x:c r="J66" t="str">
        <x:f>IF(F66="","",MONTH(F66))</x:f>
      </x:c>
    </x:row>
    <x:row r="67">
      <x:c r="A67" s="16"/>
      <x:c r="C67" t="str">
        <x:f>IFERROR(VLOOKUP(B67,SETUP!$A$4:$F$103,2,FALSE),"")</x:f>
      </x:c>
      <x:c r="D67" t="str">
        <x:f>IFERROR(VLOOKUP(B67,SETUP!$A$4:$F$103,3,FALSE),"")</x:f>
      </x:c>
      <x:c r="F67" s="16"/>
      <x:c r="G67" s="16"/>
      <x:c r="J67" t="str">
        <x:f>IF(F67="","",MONTH(F67))</x:f>
      </x:c>
    </x:row>
    <x:row r="68">
      <x:c r="A68" s="16"/>
      <x:c r="C68" t="str">
        <x:f>IFERROR(VLOOKUP(B68,SETUP!$A$4:$F$103,2,FALSE),"")</x:f>
      </x:c>
      <x:c r="D68" t="str">
        <x:f>IFERROR(VLOOKUP(B68,SETUP!$A$4:$F$103,3,FALSE),"")</x:f>
      </x:c>
      <x:c r="F68" s="16"/>
      <x:c r="G68" s="16"/>
      <x:c r="J68" t="str">
        <x:f>IF(F68="","",MONTH(F68))</x:f>
      </x:c>
    </x:row>
    <x:row r="69">
      <x:c r="A69" s="16"/>
      <x:c r="C69" t="str">
        <x:f>IFERROR(VLOOKUP(B69,SETUP!$A$4:$F$103,2,FALSE),"")</x:f>
      </x:c>
      <x:c r="D69" t="str">
        <x:f>IFERROR(VLOOKUP(B69,SETUP!$A$4:$F$103,3,FALSE),"")</x:f>
      </x:c>
      <x:c r="F69" s="16"/>
      <x:c r="G69" s="16"/>
      <x:c r="J69" t="str">
        <x:f>IF(F69="","",MONTH(F69))</x:f>
      </x:c>
    </x:row>
    <x:row r="70">
      <x:c r="A70" s="16"/>
      <x:c r="C70" t="str">
        <x:f>IFERROR(VLOOKUP(B70,SETUP!$A$4:$F$103,2,FALSE),"")</x:f>
      </x:c>
      <x:c r="D70" t="str">
        <x:f>IFERROR(VLOOKUP(B70,SETUP!$A$4:$F$103,3,FALSE),"")</x:f>
      </x:c>
      <x:c r="F70" s="16"/>
      <x:c r="G70" s="16"/>
      <x:c r="J70" t="str">
        <x:f>IF(F70="","",MONTH(F70))</x:f>
      </x:c>
    </x:row>
    <x:row r="71">
      <x:c r="A71" s="16"/>
      <x:c r="C71" t="str">
        <x:f>IFERROR(VLOOKUP(B71,SETUP!$A$4:$F$103,2,FALSE),"")</x:f>
      </x:c>
      <x:c r="D71" t="str">
        <x:f>IFERROR(VLOOKUP(B71,SETUP!$A$4:$F$103,3,FALSE),"")</x:f>
      </x:c>
      <x:c r="F71" s="16"/>
      <x:c r="G71" s="16"/>
      <x:c r="J71" t="str">
        <x:f>IF(F71="","",MONTH(F71))</x:f>
      </x:c>
    </x:row>
    <x:row r="72">
      <x:c r="A72" s="16"/>
      <x:c r="C72" t="str">
        <x:f>IFERROR(VLOOKUP(B72,SETUP!$A$4:$F$103,2,FALSE),"")</x:f>
      </x:c>
      <x:c r="D72" t="str">
        <x:f>IFERROR(VLOOKUP(B72,SETUP!$A$4:$F$103,3,FALSE),"")</x:f>
      </x:c>
      <x:c r="F72" s="16"/>
      <x:c r="G72" s="16"/>
      <x:c r="J72" t="str">
        <x:f>IF(F72="","",MONTH(F72))</x:f>
      </x:c>
    </x:row>
    <x:row r="73">
      <x:c r="A73" s="16"/>
      <x:c r="C73" t="str">
        <x:f>IFERROR(VLOOKUP(B73,SETUP!$A$4:$F$103,2,FALSE),"")</x:f>
      </x:c>
      <x:c r="D73" t="str">
        <x:f>IFERROR(VLOOKUP(B73,SETUP!$A$4:$F$103,3,FALSE),"")</x:f>
      </x:c>
      <x:c r="F73" s="16"/>
      <x:c r="G73" s="16"/>
      <x:c r="J73" t="str">
        <x:f>IF(F73="","",MONTH(F73))</x:f>
      </x:c>
    </x:row>
    <x:row r="74">
      <x:c r="A74" s="16"/>
      <x:c r="C74" t="str">
        <x:f>IFERROR(VLOOKUP(B74,SETUP!$A$4:$F$103,2,FALSE),"")</x:f>
      </x:c>
      <x:c r="D74" t="str">
        <x:f>IFERROR(VLOOKUP(B74,SETUP!$A$4:$F$103,3,FALSE),"")</x:f>
      </x:c>
      <x:c r="F74" s="16"/>
      <x:c r="G74" s="16"/>
      <x:c r="J74" t="str">
        <x:f>IF(F74="","",MONTH(F74))</x:f>
      </x:c>
    </x:row>
    <x:row r="75">
      <x:c r="A75" s="16"/>
      <x:c r="C75" t="str">
        <x:f>IFERROR(VLOOKUP(B75,SETUP!$A$4:$F$103,2,FALSE),"")</x:f>
      </x:c>
      <x:c r="D75" t="str">
        <x:f>IFERROR(VLOOKUP(B75,SETUP!$A$4:$F$103,3,FALSE),"")</x:f>
      </x:c>
      <x:c r="F75" s="16"/>
      <x:c r="G75" s="16"/>
      <x:c r="J75" t="str">
        <x:f>IF(F75="","",MONTH(F75))</x:f>
      </x:c>
    </x:row>
    <x:row r="76">
      <x:c r="A76" s="16"/>
      <x:c r="C76" t="str">
        <x:f>IFERROR(VLOOKUP(B76,SETUP!$A$4:$F$103,2,FALSE),"")</x:f>
      </x:c>
      <x:c r="D76" t="str">
        <x:f>IFERROR(VLOOKUP(B76,SETUP!$A$4:$F$103,3,FALSE),"")</x:f>
      </x:c>
      <x:c r="F76" s="16"/>
      <x:c r="G76" s="16"/>
      <x:c r="J76" t="str">
        <x:f>IF(F76="","",MONTH(F76))</x:f>
      </x:c>
    </x:row>
    <x:row r="77">
      <x:c r="A77" s="16"/>
      <x:c r="C77" t="str">
        <x:f>IFERROR(VLOOKUP(B77,SETUP!$A$4:$F$103,2,FALSE),"")</x:f>
      </x:c>
      <x:c r="D77" t="str">
        <x:f>IFERROR(VLOOKUP(B77,SETUP!$A$4:$F$103,3,FALSE),"")</x:f>
      </x:c>
      <x:c r="F77" s="16"/>
      <x:c r="G77" s="16"/>
      <x:c r="J77" t="str">
        <x:f>IF(F77="","",MONTH(F77))</x:f>
      </x:c>
    </x:row>
    <x:row r="78">
      <x:c r="A78" s="16"/>
      <x:c r="C78" t="str">
        <x:f>IFERROR(VLOOKUP(B78,SETUP!$A$4:$F$103,2,FALSE),"")</x:f>
      </x:c>
      <x:c r="D78" t="str">
        <x:f>IFERROR(VLOOKUP(B78,SETUP!$A$4:$F$103,3,FALSE),"")</x:f>
      </x:c>
      <x:c r="F78" s="16"/>
      <x:c r="G78" s="16"/>
      <x:c r="J78" t="str">
        <x:f>IF(F78="","",MONTH(F78))</x:f>
      </x:c>
    </x:row>
    <x:row r="79">
      <x:c r="A79" s="16"/>
      <x:c r="C79" t="str">
        <x:f>IFERROR(VLOOKUP(B79,SETUP!$A$4:$F$103,2,FALSE),"")</x:f>
      </x:c>
      <x:c r="D79" t="str">
        <x:f>IFERROR(VLOOKUP(B79,SETUP!$A$4:$F$103,3,FALSE),"")</x:f>
      </x:c>
      <x:c r="F79" s="16"/>
      <x:c r="G79" s="16"/>
      <x:c r="J79" t="str">
        <x:f>IF(F79="","",MONTH(F79))</x:f>
      </x:c>
    </x:row>
    <x:row r="80">
      <x:c r="A80" s="16"/>
      <x:c r="C80" t="str">
        <x:f>IFERROR(VLOOKUP(B80,SETUP!$A$4:$F$103,2,FALSE),"")</x:f>
      </x:c>
      <x:c r="D80" t="str">
        <x:f>IFERROR(VLOOKUP(B80,SETUP!$A$4:$F$103,3,FALSE),"")</x:f>
      </x:c>
      <x:c r="F80" s="16"/>
      <x:c r="G80" s="16"/>
      <x:c r="J80" t="str">
        <x:f>IF(F80="","",MONTH(F80))</x:f>
      </x:c>
    </x:row>
    <x:row r="81">
      <x:c r="A81" s="16"/>
      <x:c r="C81" t="str">
        <x:f>IFERROR(VLOOKUP(B81,SETUP!$A$4:$F$103,2,FALSE),"")</x:f>
      </x:c>
      <x:c r="D81" t="str">
        <x:f>IFERROR(VLOOKUP(B81,SETUP!$A$4:$F$103,3,FALSE),"")</x:f>
      </x:c>
      <x:c r="F81" s="16"/>
      <x:c r="G81" s="16"/>
      <x:c r="J81" t="str">
        <x:f>IF(F81="","",MONTH(F81))</x:f>
      </x:c>
    </x:row>
    <x:row r="82">
      <x:c r="A82" s="16"/>
      <x:c r="C82" t="str">
        <x:f>IFERROR(VLOOKUP(B82,SETUP!$A$4:$F$103,2,FALSE),"")</x:f>
      </x:c>
      <x:c r="D82" t="str">
        <x:f>IFERROR(VLOOKUP(B82,SETUP!$A$4:$F$103,3,FALSE),"")</x:f>
      </x:c>
      <x:c r="F82" s="16"/>
      <x:c r="G82" s="16"/>
      <x:c r="J82" t="str">
        <x:f>IF(F82="","",MONTH(F82))</x:f>
      </x:c>
    </x:row>
    <x:row r="83">
      <x:c r="A83" s="16"/>
      <x:c r="C83" t="str">
        <x:f>IFERROR(VLOOKUP(B83,SETUP!$A$4:$F$103,2,FALSE),"")</x:f>
      </x:c>
      <x:c r="D83" t="str">
        <x:f>IFERROR(VLOOKUP(B83,SETUP!$A$4:$F$103,3,FALSE),"")</x:f>
      </x:c>
      <x:c r="F83" s="16"/>
      <x:c r="G83" s="16"/>
      <x:c r="J83" t="str">
        <x:f>IF(F83="","",MONTH(F83))</x:f>
      </x:c>
    </x:row>
    <x:row r="84">
      <x:c r="A84" s="16"/>
      <x:c r="C84" t="str">
        <x:f>IFERROR(VLOOKUP(B84,SETUP!$A$4:$F$103,2,FALSE),"")</x:f>
      </x:c>
      <x:c r="D84" t="str">
        <x:f>IFERROR(VLOOKUP(B84,SETUP!$A$4:$F$103,3,FALSE),"")</x:f>
      </x:c>
      <x:c r="F84" s="16"/>
      <x:c r="G84" s="16"/>
      <x:c r="J84" t="str">
        <x:f>IF(F84="","",MONTH(F84))</x:f>
      </x:c>
    </x:row>
    <x:row r="85">
      <x:c r="A85" s="16"/>
      <x:c r="C85" t="str">
        <x:f>IFERROR(VLOOKUP(B85,SETUP!$A$4:$F$103,2,FALSE),"")</x:f>
      </x:c>
      <x:c r="D85" t="str">
        <x:f>IFERROR(VLOOKUP(B85,SETUP!$A$4:$F$103,3,FALSE),"")</x:f>
      </x:c>
      <x:c r="F85" s="16"/>
      <x:c r="G85" s="16"/>
      <x:c r="J85" t="str">
        <x:f>IF(F85="","",MONTH(F85))</x:f>
      </x:c>
    </x:row>
    <x:row r="86">
      <x:c r="A86" s="16"/>
      <x:c r="C86" t="str">
        <x:f>IFERROR(VLOOKUP(B86,SETUP!$A$4:$F$103,2,FALSE),"")</x:f>
      </x:c>
      <x:c r="D86" t="str">
        <x:f>IFERROR(VLOOKUP(B86,SETUP!$A$4:$F$103,3,FALSE),"")</x:f>
      </x:c>
      <x:c r="F86" s="16"/>
      <x:c r="G86" s="16"/>
      <x:c r="J86" t="str">
        <x:f>IF(F86="","",MONTH(F86))</x:f>
      </x:c>
    </x:row>
    <x:row r="87">
      <x:c r="A87" s="16"/>
      <x:c r="C87" t="str">
        <x:f>IFERROR(VLOOKUP(B87,SETUP!$A$4:$F$103,2,FALSE),"")</x:f>
      </x:c>
      <x:c r="D87" t="str">
        <x:f>IFERROR(VLOOKUP(B87,SETUP!$A$4:$F$103,3,FALSE),"")</x:f>
      </x:c>
      <x:c r="F87" s="16"/>
      <x:c r="G87" s="16"/>
      <x:c r="J87" t="str">
        <x:f>IF(F87="","",MONTH(F87))</x:f>
      </x:c>
    </x:row>
    <x:row r="88">
      <x:c r="A88" s="16"/>
      <x:c r="C88" t="str">
        <x:f>IFERROR(VLOOKUP(B88,SETUP!$A$4:$F$103,2,FALSE),"")</x:f>
      </x:c>
      <x:c r="D88" t="str">
        <x:f>IFERROR(VLOOKUP(B88,SETUP!$A$4:$F$103,3,FALSE),"")</x:f>
      </x:c>
      <x:c r="F88" s="16"/>
      <x:c r="G88" s="16"/>
      <x:c r="J88" t="str">
        <x:f>IF(F88="","",MONTH(F88))</x:f>
      </x:c>
    </x:row>
    <x:row r="89">
      <x:c r="A89" s="16"/>
      <x:c r="C89" t="str">
        <x:f>IFERROR(VLOOKUP(B89,SETUP!$A$4:$F$103,2,FALSE),"")</x:f>
      </x:c>
      <x:c r="D89" t="str">
        <x:f>IFERROR(VLOOKUP(B89,SETUP!$A$4:$F$103,3,FALSE),"")</x:f>
      </x:c>
      <x:c r="F89" s="16"/>
      <x:c r="G89" s="16"/>
      <x:c r="J89" t="str">
        <x:f>IF(F89="","",MONTH(F89))</x:f>
      </x:c>
    </x:row>
    <x:row r="90">
      <x:c r="A90" s="16"/>
      <x:c r="C90" t="str">
        <x:f>IFERROR(VLOOKUP(B90,SETUP!$A$4:$F$103,2,FALSE),"")</x:f>
      </x:c>
      <x:c r="D90" t="str">
        <x:f>IFERROR(VLOOKUP(B90,SETUP!$A$4:$F$103,3,FALSE),"")</x:f>
      </x:c>
      <x:c r="F90" s="16"/>
      <x:c r="G90" s="16"/>
      <x:c r="J90" t="str">
        <x:f>IF(F90="","",MONTH(F90))</x:f>
      </x:c>
    </x:row>
    <x:row r="91">
      <x:c r="A91" s="16"/>
      <x:c r="C91" t="str">
        <x:f>IFERROR(VLOOKUP(B91,SETUP!$A$4:$F$103,2,FALSE),"")</x:f>
      </x:c>
      <x:c r="D91" t="str">
        <x:f>IFERROR(VLOOKUP(B91,SETUP!$A$4:$F$103,3,FALSE),"")</x:f>
      </x:c>
      <x:c r="F91" s="16"/>
      <x:c r="G91" s="16"/>
      <x:c r="J91" t="str">
        <x:f>IF(F91="","",MONTH(F91))</x:f>
      </x:c>
    </x:row>
    <x:row r="92">
      <x:c r="A92" s="16"/>
      <x:c r="C92" t="str">
        <x:f>IFERROR(VLOOKUP(B92,SETUP!$A$4:$F$103,2,FALSE),"")</x:f>
      </x:c>
      <x:c r="D92" t="str">
        <x:f>IFERROR(VLOOKUP(B92,SETUP!$A$4:$F$103,3,FALSE),"")</x:f>
      </x:c>
      <x:c r="F92" s="16"/>
      <x:c r="G92" s="16"/>
      <x:c r="J92" t="str">
        <x:f>IF(F92="","",MONTH(F92))</x:f>
      </x:c>
    </x:row>
    <x:row r="93">
      <x:c r="A93" s="16"/>
      <x:c r="C93" t="str">
        <x:f>IFERROR(VLOOKUP(B93,SETUP!$A$4:$F$103,2,FALSE),"")</x:f>
      </x:c>
      <x:c r="D93" t="str">
        <x:f>IFERROR(VLOOKUP(B93,SETUP!$A$4:$F$103,3,FALSE),"")</x:f>
      </x:c>
      <x:c r="F93" s="16"/>
      <x:c r="G93" s="16"/>
      <x:c r="J93" t="str">
        <x:f>IF(F93="","",MONTH(F93))</x:f>
      </x:c>
    </x:row>
    <x:row r="94">
      <x:c r="A94" s="16"/>
      <x:c r="C94" t="str">
        <x:f>IFERROR(VLOOKUP(B94,SETUP!$A$4:$F$103,2,FALSE),"")</x:f>
      </x:c>
      <x:c r="D94" t="str">
        <x:f>IFERROR(VLOOKUP(B94,SETUP!$A$4:$F$103,3,FALSE),"")</x:f>
      </x:c>
      <x:c r="F94" s="16"/>
      <x:c r="G94" s="16"/>
      <x:c r="J94" t="str">
        <x:f>IF(F94="","",MONTH(F94))</x:f>
      </x:c>
    </x:row>
    <x:row r="95">
      <x:c r="A95" s="16"/>
      <x:c r="C95" t="str">
        <x:f>IFERROR(VLOOKUP(B95,SETUP!$A$4:$F$103,2,FALSE),"")</x:f>
      </x:c>
      <x:c r="D95" t="str">
        <x:f>IFERROR(VLOOKUP(B95,SETUP!$A$4:$F$103,3,FALSE),"")</x:f>
      </x:c>
      <x:c r="F95" s="16"/>
      <x:c r="G95" s="16"/>
      <x:c r="J95" t="str">
        <x:f>IF(F95="","",MONTH(F95))</x:f>
      </x:c>
    </x:row>
    <x:row r="96">
      <x:c r="A96" s="16"/>
      <x:c r="C96" t="str">
        <x:f>IFERROR(VLOOKUP(B96,SETUP!$A$4:$F$103,2,FALSE),"")</x:f>
      </x:c>
      <x:c r="D96" t="str">
        <x:f>IFERROR(VLOOKUP(B96,SETUP!$A$4:$F$103,3,FALSE),"")</x:f>
      </x:c>
      <x:c r="F96" s="16"/>
      <x:c r="G96" s="16"/>
      <x:c r="J96" t="str">
        <x:f>IF(F96="","",MONTH(F96))</x:f>
      </x:c>
    </x:row>
    <x:row r="97">
      <x:c r="A97" s="16"/>
      <x:c r="C97" t="str">
        <x:f>IFERROR(VLOOKUP(B97,SETUP!$A$4:$F$103,2,FALSE),"")</x:f>
      </x:c>
      <x:c r="D97" t="str">
        <x:f>IFERROR(VLOOKUP(B97,SETUP!$A$4:$F$103,3,FALSE),"")</x:f>
      </x:c>
      <x:c r="F97" s="16"/>
      <x:c r="G97" s="16"/>
      <x:c r="J97" t="str">
        <x:f>IF(F97="","",MONTH(F97))</x:f>
      </x:c>
    </x:row>
    <x:row r="98">
      <x:c r="A98" s="16"/>
      <x:c r="C98" t="str">
        <x:f>IFERROR(VLOOKUP(B98,SETUP!$A$4:$F$103,2,FALSE),"")</x:f>
      </x:c>
      <x:c r="D98" t="str">
        <x:f>IFERROR(VLOOKUP(B98,SETUP!$A$4:$F$103,3,FALSE),"")</x:f>
      </x:c>
      <x:c r="F98" s="16"/>
      <x:c r="G98" s="16"/>
      <x:c r="J98" t="str">
        <x:f>IF(F98="","",MONTH(F98))</x:f>
      </x:c>
    </x:row>
    <x:row r="99">
      <x:c r="A99" s="16"/>
      <x:c r="C99" t="str">
        <x:f>IFERROR(VLOOKUP(B99,SETUP!$A$4:$F$103,2,FALSE),"")</x:f>
      </x:c>
      <x:c r="D99" t="str">
        <x:f>IFERROR(VLOOKUP(B99,SETUP!$A$4:$F$103,3,FALSE),"")</x:f>
      </x:c>
      <x:c r="F99" s="16"/>
      <x:c r="G99" s="16"/>
      <x:c r="J99" t="str">
        <x:f>IF(F99="","",MONTH(F99))</x:f>
      </x:c>
    </x:row>
    <x:row r="100">
      <x:c r="A100" s="16"/>
      <x:c r="C100" t="str">
        <x:f>IFERROR(VLOOKUP(B100,SETUP!$A$4:$F$103,2,FALSE),"")</x:f>
      </x:c>
      <x:c r="D100" t="str">
        <x:f>IFERROR(VLOOKUP(B100,SETUP!$A$4:$F$103,3,FALSE),"")</x:f>
      </x:c>
      <x:c r="F100" s="16"/>
      <x:c r="G100" s="16"/>
      <x:c r="J100" t="str">
        <x:f>IF(F100="","",MONTH(F100))</x:f>
      </x:c>
    </x:row>
    <x:row r="101">
      <x:c r="A101" s="16"/>
      <x:c r="C101" t="str">
        <x:f>IFERROR(VLOOKUP(B101,SETUP!$A$4:$F$103,2,FALSE),"")</x:f>
      </x:c>
      <x:c r="D101" t="str">
        <x:f>IFERROR(VLOOKUP(B101,SETUP!$A$4:$F$103,3,FALSE),"")</x:f>
      </x:c>
      <x:c r="F101" s="16"/>
      <x:c r="G101" s="16"/>
      <x:c r="J101" t="str">
        <x:f>IF(F101="","",MONTH(F101))</x:f>
      </x:c>
    </x:row>
    <x:row r="102">
      <x:c r="A102" s="16"/>
      <x:c r="C102" t="str">
        <x:f>IFERROR(VLOOKUP(B102,SETUP!$A$4:$F$103,2,FALSE),"")</x:f>
      </x:c>
      <x:c r="D102" t="str">
        <x:f>IFERROR(VLOOKUP(B102,SETUP!$A$4:$F$103,3,FALSE),"")</x:f>
      </x:c>
      <x:c r="F102" s="16"/>
      <x:c r="G102" s="16"/>
      <x:c r="J102" t="str">
        <x:f>IF(F102="","",MONTH(F102))</x:f>
      </x:c>
    </x:row>
    <x:row r="103">
      <x:c r="A103" s="16"/>
      <x:c r="C103" t="str">
        <x:f>IFERROR(VLOOKUP(B103,SETUP!$A$4:$F$103,2,FALSE),"")</x:f>
      </x:c>
      <x:c r="D103" t="str">
        <x:f>IFERROR(VLOOKUP(B103,SETUP!$A$4:$F$103,3,FALSE),"")</x:f>
      </x:c>
      <x:c r="F103" s="16"/>
      <x:c r="G103" s="16"/>
      <x:c r="J103" t="str">
        <x:f>IF(F103="","",MONTH(F103))</x:f>
      </x:c>
    </x:row>
    <x:row r="104">
      <x:c r="A104" s="16"/>
      <x:c r="C104" t="str">
        <x:f>IFERROR(VLOOKUP(B104,SETUP!$A$4:$F$103,2,FALSE),"")</x:f>
      </x:c>
      <x:c r="D104" t="str">
        <x:f>IFERROR(VLOOKUP(B104,SETUP!$A$4:$F$103,3,FALSE),"")</x:f>
      </x:c>
      <x:c r="F104" s="16"/>
      <x:c r="G104" s="16"/>
      <x:c r="J104" t="str">
        <x:f>IF(F104="","",MONTH(F104))</x:f>
      </x:c>
    </x:row>
    <x:row r="105">
      <x:c r="A105" s="16"/>
      <x:c r="C105" t="str">
        <x:f>IFERROR(VLOOKUP(B105,SETUP!$A$4:$F$103,2,FALSE),"")</x:f>
      </x:c>
      <x:c r="D105" t="str">
        <x:f>IFERROR(VLOOKUP(B105,SETUP!$A$4:$F$103,3,FALSE),"")</x:f>
      </x:c>
      <x:c r="F105" s="16"/>
      <x:c r="G105" s="16"/>
      <x:c r="J105" t="str">
        <x:f>IF(F105="","",MONTH(F105))</x:f>
      </x:c>
    </x:row>
    <x:row r="106">
      <x:c r="A106" s="16"/>
      <x:c r="C106" t="str">
        <x:f>IFERROR(VLOOKUP(B106,SETUP!$A$4:$F$103,2,FALSE),"")</x:f>
      </x:c>
      <x:c r="D106" t="str">
        <x:f>IFERROR(VLOOKUP(B106,SETUP!$A$4:$F$103,3,FALSE),"")</x:f>
      </x:c>
      <x:c r="F106" s="16"/>
      <x:c r="G106" s="16"/>
      <x:c r="J106" t="str">
        <x:f>IF(F106="","",MONTH(F106))</x:f>
      </x:c>
    </x:row>
    <x:row r="107">
      <x:c r="A107" s="16"/>
      <x:c r="C107" t="str">
        <x:f>IFERROR(VLOOKUP(B107,SETUP!$A$4:$F$103,2,FALSE),"")</x:f>
      </x:c>
      <x:c r="D107" t="str">
        <x:f>IFERROR(VLOOKUP(B107,SETUP!$A$4:$F$103,3,FALSE),"")</x:f>
      </x:c>
      <x:c r="F107" s="16"/>
      <x:c r="G107" s="16"/>
      <x:c r="J107" t="str">
        <x:f>IF(F107="","",MONTH(F107))</x:f>
      </x:c>
    </x:row>
    <x:row r="108">
      <x:c r="A108" s="16"/>
      <x:c r="C108" t="str">
        <x:f>IFERROR(VLOOKUP(B108,SETUP!$A$4:$F$103,2,FALSE),"")</x:f>
      </x:c>
      <x:c r="D108" t="str">
        <x:f>IFERROR(VLOOKUP(B108,SETUP!$A$4:$F$103,3,FALSE),"")</x:f>
      </x:c>
      <x:c r="F108" s="16"/>
      <x:c r="G108" s="16"/>
      <x:c r="J108" t="str">
        <x:f>IF(F108="","",MONTH(F108))</x:f>
      </x:c>
    </x:row>
    <x:row r="109">
      <x:c r="A109" s="16"/>
      <x:c r="C109" t="str">
        <x:f>IFERROR(VLOOKUP(B109,SETUP!$A$4:$F$103,2,FALSE),"")</x:f>
      </x:c>
      <x:c r="D109" t="str">
        <x:f>IFERROR(VLOOKUP(B109,SETUP!$A$4:$F$103,3,FALSE),"")</x:f>
      </x:c>
      <x:c r="F109" s="16"/>
      <x:c r="G109" s="16"/>
      <x:c r="J109" t="str">
        <x:f>IF(F109="","",MONTH(F109))</x:f>
      </x:c>
    </x:row>
    <x:row r="110">
      <x:c r="A110" s="16"/>
      <x:c r="C110" t="str">
        <x:f>IFERROR(VLOOKUP(B110,SETUP!$A$4:$F$103,2,FALSE),"")</x:f>
      </x:c>
      <x:c r="D110" t="str">
        <x:f>IFERROR(VLOOKUP(B110,SETUP!$A$4:$F$103,3,FALSE),"")</x:f>
      </x:c>
      <x:c r="F110" s="16"/>
      <x:c r="G110" s="16"/>
      <x:c r="J110" t="str">
        <x:f>IF(F110="","",MONTH(F110))</x:f>
      </x:c>
    </x:row>
    <x:row r="111">
      <x:c r="A111" s="16"/>
      <x:c r="C111" t="str">
        <x:f>IFERROR(VLOOKUP(B111,SETUP!$A$4:$F$103,2,FALSE),"")</x:f>
      </x:c>
      <x:c r="D111" t="str">
        <x:f>IFERROR(VLOOKUP(B111,SETUP!$A$4:$F$103,3,FALSE),"")</x:f>
      </x:c>
      <x:c r="F111" s="16"/>
      <x:c r="G111" s="16"/>
      <x:c r="J111" t="str">
        <x:f>IF(F111="","",MONTH(F111))</x:f>
      </x:c>
    </x:row>
    <x:row r="112">
      <x:c r="A112" s="16"/>
      <x:c r="C112" t="str">
        <x:f>IFERROR(VLOOKUP(B112,SETUP!$A$4:$F$103,2,FALSE),"")</x:f>
      </x:c>
      <x:c r="D112" t="str">
        <x:f>IFERROR(VLOOKUP(B112,SETUP!$A$4:$F$103,3,FALSE),"")</x:f>
      </x:c>
      <x:c r="F112" s="16"/>
      <x:c r="G112" s="16"/>
      <x:c r="J112" t="str">
        <x:f>IF(F112="","",MONTH(F112))</x:f>
      </x:c>
    </x:row>
    <x:row r="113">
      <x:c r="A113" s="16"/>
      <x:c r="C113" t="str">
        <x:f>IFERROR(VLOOKUP(B113,SETUP!$A$4:$F$103,2,FALSE),"")</x:f>
      </x:c>
      <x:c r="D113" t="str">
        <x:f>IFERROR(VLOOKUP(B113,SETUP!$A$4:$F$103,3,FALSE),"")</x:f>
      </x:c>
      <x:c r="F113" s="16"/>
      <x:c r="G113" s="16"/>
      <x:c r="J113" t="str">
        <x:f>IF(F113="","",MONTH(F113))</x:f>
      </x:c>
    </x:row>
    <x:row r="114">
      <x:c r="A114" s="16"/>
      <x:c r="C114" t="str">
        <x:f>IFERROR(VLOOKUP(B114,SETUP!$A$4:$F$103,2,FALSE),"")</x:f>
      </x:c>
      <x:c r="D114" t="str">
        <x:f>IFERROR(VLOOKUP(B114,SETUP!$A$4:$F$103,3,FALSE),"")</x:f>
      </x:c>
      <x:c r="F114" s="16"/>
      <x:c r="G114" s="16"/>
      <x:c r="J114" t="str">
        <x:f>IF(F114="","",MONTH(F114))</x:f>
      </x:c>
    </x:row>
    <x:row r="115">
      <x:c r="A115" s="16"/>
      <x:c r="C115" t="str">
        <x:f>IFERROR(VLOOKUP(B115,SETUP!$A$4:$F$103,2,FALSE),"")</x:f>
      </x:c>
      <x:c r="D115" t="str">
        <x:f>IFERROR(VLOOKUP(B115,SETUP!$A$4:$F$103,3,FALSE),"")</x:f>
      </x:c>
      <x:c r="F115" s="16"/>
      <x:c r="G115" s="16"/>
      <x:c r="J115" t="str">
        <x:f>IF(F115="","",MONTH(F115))</x:f>
      </x:c>
    </x:row>
    <x:row r="116">
      <x:c r="A116" s="16"/>
      <x:c r="C116" t="str">
        <x:f>IFERROR(VLOOKUP(B116,SETUP!$A$4:$F$103,2,FALSE),"")</x:f>
      </x:c>
      <x:c r="D116" t="str">
        <x:f>IFERROR(VLOOKUP(B116,SETUP!$A$4:$F$103,3,FALSE),"")</x:f>
      </x:c>
      <x:c r="F116" s="16"/>
      <x:c r="G116" s="16"/>
      <x:c r="J116" t="str">
        <x:f>IF(F116="","",MONTH(F116))</x:f>
      </x:c>
    </x:row>
    <x:row r="117">
      <x:c r="A117" s="16"/>
      <x:c r="C117" t="str">
        <x:f>IFERROR(VLOOKUP(B117,SETUP!$A$4:$F$103,2,FALSE),"")</x:f>
      </x:c>
      <x:c r="D117" t="str">
        <x:f>IFERROR(VLOOKUP(B117,SETUP!$A$4:$F$103,3,FALSE),"")</x:f>
      </x:c>
      <x:c r="F117" s="16"/>
      <x:c r="G117" s="16"/>
      <x:c r="J117" t="str">
        <x:f>IF(F117="","",MONTH(F117))</x:f>
      </x:c>
    </x:row>
    <x:row r="118">
      <x:c r="A118" s="16"/>
      <x:c r="C118" t="str">
        <x:f>IFERROR(VLOOKUP(B118,SETUP!$A$4:$F$103,2,FALSE),"")</x:f>
      </x:c>
      <x:c r="D118" t="str">
        <x:f>IFERROR(VLOOKUP(B118,SETUP!$A$4:$F$103,3,FALSE),"")</x:f>
      </x:c>
      <x:c r="F118" s="16"/>
      <x:c r="G118" s="16"/>
      <x:c r="J118" t="str">
        <x:f>IF(F118="","",MONTH(F118))</x:f>
      </x:c>
    </x:row>
    <x:row r="119">
      <x:c r="A119" s="16"/>
      <x:c r="C119" t="str">
        <x:f>IFERROR(VLOOKUP(B119,SETUP!$A$4:$F$103,2,FALSE),"")</x:f>
      </x:c>
      <x:c r="D119" t="str">
        <x:f>IFERROR(VLOOKUP(B119,SETUP!$A$4:$F$103,3,FALSE),"")</x:f>
      </x:c>
      <x:c r="F119" s="16"/>
      <x:c r="G119" s="16"/>
      <x:c r="J119" t="str">
        <x:f>IF(F119="","",MONTH(F119))</x:f>
      </x:c>
    </x:row>
    <x:row r="120">
      <x:c r="A120" s="16"/>
      <x:c r="C120" t="str">
        <x:f>IFERROR(VLOOKUP(B120,SETUP!$A$4:$F$103,2,FALSE),"")</x:f>
      </x:c>
      <x:c r="D120" t="str">
        <x:f>IFERROR(VLOOKUP(B120,SETUP!$A$4:$F$103,3,FALSE),"")</x:f>
      </x:c>
      <x:c r="F120" s="16"/>
      <x:c r="G120" s="16"/>
      <x:c r="J120" t="str">
        <x:f>IF(F120="","",MONTH(F120))</x:f>
      </x:c>
    </x:row>
    <x:row r="121">
      <x:c r="A121" s="16"/>
      <x:c r="C121" t="str">
        <x:f>IFERROR(VLOOKUP(B121,SETUP!$A$4:$F$103,2,FALSE),"")</x:f>
      </x:c>
      <x:c r="D121" t="str">
        <x:f>IFERROR(VLOOKUP(B121,SETUP!$A$4:$F$103,3,FALSE),"")</x:f>
      </x:c>
      <x:c r="F121" s="16"/>
      <x:c r="G121" s="16"/>
      <x:c r="J121" t="str">
        <x:f>IF(F121="","",MONTH(F121))</x:f>
      </x:c>
    </x:row>
    <x:row r="122">
      <x:c r="A122" s="16"/>
      <x:c r="C122" t="str">
        <x:f>IFERROR(VLOOKUP(B122,SETUP!$A$4:$F$103,2,FALSE),"")</x:f>
      </x:c>
      <x:c r="D122" t="str">
        <x:f>IFERROR(VLOOKUP(B122,SETUP!$A$4:$F$103,3,FALSE),"")</x:f>
      </x:c>
      <x:c r="F122" s="16"/>
      <x:c r="G122" s="16"/>
      <x:c r="J122" t="str">
        <x:f>IF(F122="","",MONTH(F122))</x:f>
      </x:c>
    </x:row>
    <x:row r="123">
      <x:c r="A123" s="16"/>
      <x:c r="C123" t="str">
        <x:f>IFERROR(VLOOKUP(B123,SETUP!$A$4:$F$103,2,FALSE),"")</x:f>
      </x:c>
      <x:c r="D123" t="str">
        <x:f>IFERROR(VLOOKUP(B123,SETUP!$A$4:$F$103,3,FALSE),"")</x:f>
      </x:c>
      <x:c r="F123" s="16"/>
      <x:c r="G123" s="16"/>
      <x:c r="J123" t="str">
        <x:f>IF(F123="","",MONTH(F123))</x:f>
      </x:c>
    </x:row>
    <x:row r="124">
      <x:c r="A124" s="16"/>
      <x:c r="C124" t="str">
        <x:f>IFERROR(VLOOKUP(B124,SETUP!$A$4:$F$103,2,FALSE),"")</x:f>
      </x:c>
      <x:c r="D124" t="str">
        <x:f>IFERROR(VLOOKUP(B124,SETUP!$A$4:$F$103,3,FALSE),"")</x:f>
      </x:c>
      <x:c r="F124" s="16"/>
      <x:c r="G124" s="16"/>
      <x:c r="J124" t="str">
        <x:f>IF(F124="","",MONTH(F124))</x:f>
      </x:c>
    </x:row>
    <x:row r="125">
      <x:c r="A125" s="16"/>
      <x:c r="C125" t="str">
        <x:f>IFERROR(VLOOKUP(B125,SETUP!$A$4:$F$103,2,FALSE),"")</x:f>
      </x:c>
      <x:c r="D125" t="str">
        <x:f>IFERROR(VLOOKUP(B125,SETUP!$A$4:$F$103,3,FALSE),"")</x:f>
      </x:c>
      <x:c r="F125" s="16"/>
      <x:c r="G125" s="16"/>
      <x:c r="J125" t="str">
        <x:f>IF(F125="","",MONTH(F125))</x:f>
      </x:c>
    </x:row>
    <x:row r="126">
      <x:c r="A126" s="16"/>
      <x:c r="C126" t="str">
        <x:f>IFERROR(VLOOKUP(B126,SETUP!$A$4:$F$103,2,FALSE),"")</x:f>
      </x:c>
      <x:c r="D126" t="str">
        <x:f>IFERROR(VLOOKUP(B126,SETUP!$A$4:$F$103,3,FALSE),"")</x:f>
      </x:c>
      <x:c r="F126" s="16"/>
      <x:c r="G126" s="16"/>
      <x:c r="J126" t="str">
        <x:f>IF(F126="","",MONTH(F126))</x:f>
      </x:c>
    </x:row>
    <x:row r="127">
      <x:c r="A127" s="16"/>
      <x:c r="C127" t="str">
        <x:f>IFERROR(VLOOKUP(B127,SETUP!$A$4:$F$103,2,FALSE),"")</x:f>
      </x:c>
      <x:c r="D127" t="str">
        <x:f>IFERROR(VLOOKUP(B127,SETUP!$A$4:$F$103,3,FALSE),"")</x:f>
      </x:c>
      <x:c r="F127" s="16"/>
      <x:c r="G127" s="16"/>
      <x:c r="J127" t="str">
        <x:f>IF(F127="","",MONTH(F127))</x:f>
      </x:c>
    </x:row>
    <x:row r="128">
      <x:c r="A128" s="16"/>
      <x:c r="C128" t="str">
        <x:f>IFERROR(VLOOKUP(B128,SETUP!$A$4:$F$103,2,FALSE),"")</x:f>
      </x:c>
      <x:c r="D128" t="str">
        <x:f>IFERROR(VLOOKUP(B128,SETUP!$A$4:$F$103,3,FALSE),"")</x:f>
      </x:c>
      <x:c r="F128" s="16"/>
      <x:c r="G128" s="16"/>
      <x:c r="J128" t="str">
        <x:f>IF(F128="","",MONTH(F128))</x:f>
      </x:c>
    </x:row>
    <x:row r="129">
      <x:c r="A129" s="16"/>
      <x:c r="C129" t="str">
        <x:f>IFERROR(VLOOKUP(B129,SETUP!$A$4:$F$103,2,FALSE),"")</x:f>
      </x:c>
      <x:c r="D129" t="str">
        <x:f>IFERROR(VLOOKUP(B129,SETUP!$A$4:$F$103,3,FALSE),"")</x:f>
      </x:c>
      <x:c r="F129" s="16"/>
      <x:c r="G129" s="16"/>
      <x:c r="J129" t="str">
        <x:f>IF(F129="","",MONTH(F129))</x:f>
      </x:c>
    </x:row>
    <x:row r="130">
      <x:c r="A130" s="16"/>
      <x:c r="C130" t="str">
        <x:f>IFERROR(VLOOKUP(B130,SETUP!$A$4:$F$103,2,FALSE),"")</x:f>
      </x:c>
      <x:c r="D130" t="str">
        <x:f>IFERROR(VLOOKUP(B130,SETUP!$A$4:$F$103,3,FALSE),"")</x:f>
      </x:c>
      <x:c r="F130" s="16"/>
      <x:c r="G130" s="16"/>
      <x:c r="J130" t="str">
        <x:f>IF(F130="","",MONTH(F130))</x:f>
      </x:c>
    </x:row>
    <x:row r="131">
      <x:c r="A131" s="16"/>
      <x:c r="C131" t="str">
        <x:f>IFERROR(VLOOKUP(B131,SETUP!$A$4:$F$103,2,FALSE),"")</x:f>
      </x:c>
      <x:c r="D131" t="str">
        <x:f>IFERROR(VLOOKUP(B131,SETUP!$A$4:$F$103,3,FALSE),"")</x:f>
      </x:c>
      <x:c r="F131" s="16"/>
      <x:c r="G131" s="16"/>
      <x:c r="J131" t="str">
        <x:f>IF(F131="","",MONTH(F131))</x:f>
      </x:c>
    </x:row>
    <x:row r="132">
      <x:c r="A132" s="16"/>
      <x:c r="C132" t="str">
        <x:f>IFERROR(VLOOKUP(B132,SETUP!$A$4:$F$103,2,FALSE),"")</x:f>
      </x:c>
      <x:c r="D132" t="str">
        <x:f>IFERROR(VLOOKUP(B132,SETUP!$A$4:$F$103,3,FALSE),"")</x:f>
      </x:c>
      <x:c r="F132" s="16"/>
      <x:c r="G132" s="16"/>
      <x:c r="J132" t="str">
        <x:f>IF(F132="","",MONTH(F132))</x:f>
      </x:c>
    </x:row>
    <x:row r="133">
      <x:c r="A133" s="16"/>
      <x:c r="C133" t="str">
        <x:f>IFERROR(VLOOKUP(B133,SETUP!$A$4:$F$103,2,FALSE),"")</x:f>
      </x:c>
      <x:c r="D133" t="str">
        <x:f>IFERROR(VLOOKUP(B133,SETUP!$A$4:$F$103,3,FALSE),"")</x:f>
      </x:c>
      <x:c r="F133" s="16"/>
      <x:c r="G133" s="16"/>
      <x:c r="J133" t="str">
        <x:f>IF(F133="","",MONTH(F133))</x:f>
      </x:c>
    </x:row>
    <x:row r="134">
      <x:c r="A134" s="16"/>
      <x:c r="C134" t="str">
        <x:f>IFERROR(VLOOKUP(B134,SETUP!$A$4:$F$103,2,FALSE),"")</x:f>
      </x:c>
      <x:c r="D134" t="str">
        <x:f>IFERROR(VLOOKUP(B134,SETUP!$A$4:$F$103,3,FALSE),"")</x:f>
      </x:c>
      <x:c r="F134" s="16"/>
      <x:c r="G134" s="16"/>
      <x:c r="J134" t="str">
        <x:f>IF(F134="","",MONTH(F134))</x:f>
      </x:c>
    </x:row>
    <x:row r="135">
      <x:c r="A135" s="16"/>
      <x:c r="C135" t="str">
        <x:f>IFERROR(VLOOKUP(B135,SETUP!$A$4:$F$103,2,FALSE),"")</x:f>
      </x:c>
      <x:c r="D135" t="str">
        <x:f>IFERROR(VLOOKUP(B135,SETUP!$A$4:$F$103,3,FALSE),"")</x:f>
      </x:c>
      <x:c r="F135" s="16"/>
      <x:c r="G135" s="16"/>
      <x:c r="J135" t="str">
        <x:f>IF(F135="","",MONTH(F135))</x:f>
      </x:c>
    </x:row>
    <x:row r="136">
      <x:c r="A136" s="16"/>
      <x:c r="C136" t="str">
        <x:f>IFERROR(VLOOKUP(B136,SETUP!$A$4:$F$103,2,FALSE),"")</x:f>
      </x:c>
      <x:c r="D136" t="str">
        <x:f>IFERROR(VLOOKUP(B136,SETUP!$A$4:$F$103,3,FALSE),"")</x:f>
      </x:c>
      <x:c r="F136" s="16"/>
      <x:c r="G136" s="16"/>
      <x:c r="J136" t="str">
        <x:f>IF(F136="","",MONTH(F136))</x:f>
      </x:c>
    </x:row>
    <x:row r="137">
      <x:c r="A137" s="16"/>
      <x:c r="C137" t="str">
        <x:f>IFERROR(VLOOKUP(B137,SETUP!$A$4:$F$103,2,FALSE),"")</x:f>
      </x:c>
      <x:c r="D137" t="str">
        <x:f>IFERROR(VLOOKUP(B137,SETUP!$A$4:$F$103,3,FALSE),"")</x:f>
      </x:c>
      <x:c r="F137" s="16"/>
      <x:c r="G137" s="16"/>
      <x:c r="J137" t="str">
        <x:f>IF(F137="","",MONTH(F137))</x:f>
      </x:c>
    </x:row>
    <x:row r="138">
      <x:c r="A138" s="16"/>
      <x:c r="C138" t="str">
        <x:f>IFERROR(VLOOKUP(B138,SETUP!$A$4:$F$103,2,FALSE),"")</x:f>
      </x:c>
      <x:c r="D138" t="str">
        <x:f>IFERROR(VLOOKUP(B138,SETUP!$A$4:$F$103,3,FALSE),"")</x:f>
      </x:c>
      <x:c r="F138" s="16"/>
      <x:c r="G138" s="16"/>
      <x:c r="J138" t="str">
        <x:f>IF(F138="","",MONTH(F138))</x:f>
      </x:c>
    </x:row>
    <x:row r="139">
      <x:c r="A139" s="16"/>
      <x:c r="C139" t="str">
        <x:f>IFERROR(VLOOKUP(B139,SETUP!$A$4:$F$103,2,FALSE),"")</x:f>
      </x:c>
      <x:c r="D139" t="str">
        <x:f>IFERROR(VLOOKUP(B139,SETUP!$A$4:$F$103,3,FALSE),"")</x:f>
      </x:c>
      <x:c r="F139" s="16"/>
      <x:c r="G139" s="16"/>
      <x:c r="J139" t="str">
        <x:f>IF(F139="","",MONTH(F139))</x:f>
      </x:c>
    </x:row>
    <x:row r="140">
      <x:c r="A140" s="16"/>
      <x:c r="C140" t="str">
        <x:f>IFERROR(VLOOKUP(B140,SETUP!$A$4:$F$103,2,FALSE),"")</x:f>
      </x:c>
      <x:c r="D140" t="str">
        <x:f>IFERROR(VLOOKUP(B140,SETUP!$A$4:$F$103,3,FALSE),"")</x:f>
      </x:c>
      <x:c r="F140" s="16"/>
      <x:c r="G140" s="16"/>
      <x:c r="J140" t="str">
        <x:f>IF(F140="","",MONTH(F140))</x:f>
      </x:c>
    </x:row>
    <x:row r="141">
      <x:c r="A141" s="16"/>
      <x:c r="C141" t="str">
        <x:f>IFERROR(VLOOKUP(B141,SETUP!$A$4:$F$103,2,FALSE),"")</x:f>
      </x:c>
      <x:c r="D141" t="str">
        <x:f>IFERROR(VLOOKUP(B141,SETUP!$A$4:$F$103,3,FALSE),"")</x:f>
      </x:c>
      <x:c r="F141" s="16"/>
      <x:c r="G141" s="16"/>
      <x:c r="J141" t="str">
        <x:f>IF(F141="","",MONTH(F141))</x:f>
      </x:c>
    </x:row>
    <x:row r="142">
      <x:c r="A142" s="16"/>
      <x:c r="C142" t="str">
        <x:f>IFERROR(VLOOKUP(B142,SETUP!$A$4:$F$103,2,FALSE),"")</x:f>
      </x:c>
      <x:c r="D142" t="str">
        <x:f>IFERROR(VLOOKUP(B142,SETUP!$A$4:$F$103,3,FALSE),"")</x:f>
      </x:c>
      <x:c r="F142" s="16"/>
      <x:c r="G142" s="16"/>
      <x:c r="J142" t="str">
        <x:f>IF(F142="","",MONTH(F142))</x:f>
      </x:c>
    </x:row>
    <x:row r="143">
      <x:c r="A143" s="16"/>
      <x:c r="C143" t="str">
        <x:f>IFERROR(VLOOKUP(B143,SETUP!$A$4:$F$103,2,FALSE),"")</x:f>
      </x:c>
      <x:c r="D143" t="str">
        <x:f>IFERROR(VLOOKUP(B143,SETUP!$A$4:$F$103,3,FALSE),"")</x:f>
      </x:c>
      <x:c r="F143" s="16"/>
      <x:c r="G143" s="16"/>
      <x:c r="J143" t="str">
        <x:f>IF(F143="","",MONTH(F143))</x:f>
      </x:c>
    </x:row>
    <x:row r="144">
      <x:c r="A144" s="16"/>
      <x:c r="C144" t="str">
        <x:f>IFERROR(VLOOKUP(B144,SETUP!$A$4:$F$103,2,FALSE),"")</x:f>
      </x:c>
      <x:c r="D144" t="str">
        <x:f>IFERROR(VLOOKUP(B144,SETUP!$A$4:$F$103,3,FALSE),"")</x:f>
      </x:c>
      <x:c r="F144" s="16"/>
      <x:c r="G144" s="16"/>
      <x:c r="J144" t="str">
        <x:f>IF(F144="","",MONTH(F144))</x:f>
      </x:c>
    </x:row>
    <x:row r="145">
      <x:c r="A145" s="16"/>
      <x:c r="C145" t="str">
        <x:f>IFERROR(VLOOKUP(B145,SETUP!$A$4:$F$103,2,FALSE),"")</x:f>
      </x:c>
      <x:c r="D145" t="str">
        <x:f>IFERROR(VLOOKUP(B145,SETUP!$A$4:$F$103,3,FALSE),"")</x:f>
      </x:c>
      <x:c r="F145" s="16"/>
      <x:c r="G145" s="16"/>
      <x:c r="J145" t="str">
        <x:f>IF(F145="","",MONTH(F145))</x:f>
      </x:c>
    </x:row>
    <x:row r="146">
      <x:c r="A146" s="16"/>
      <x:c r="C146" t="str">
        <x:f>IFERROR(VLOOKUP(B146,SETUP!$A$4:$F$103,2,FALSE),"")</x:f>
      </x:c>
      <x:c r="D146" t="str">
        <x:f>IFERROR(VLOOKUP(B146,SETUP!$A$4:$F$103,3,FALSE),"")</x:f>
      </x:c>
      <x:c r="F146" s="16"/>
      <x:c r="G146" s="16"/>
      <x:c r="J146" t="str">
        <x:f>IF(F146="","",MONTH(F146))</x:f>
      </x:c>
    </x:row>
    <x:row r="147">
      <x:c r="A147" s="16"/>
      <x:c r="C147" t="str">
        <x:f>IFERROR(VLOOKUP(B147,SETUP!$A$4:$F$103,2,FALSE),"")</x:f>
      </x:c>
      <x:c r="D147" t="str">
        <x:f>IFERROR(VLOOKUP(B147,SETUP!$A$4:$F$103,3,FALSE),"")</x:f>
      </x:c>
      <x:c r="F147" s="16"/>
      <x:c r="G147" s="16"/>
      <x:c r="J147" t="str">
        <x:f>IF(F147="","",MONTH(F147))</x:f>
      </x:c>
    </x:row>
    <x:row r="148">
      <x:c r="A148" s="16"/>
      <x:c r="C148" t="str">
        <x:f>IFERROR(VLOOKUP(B148,SETUP!$A$4:$F$103,2,FALSE),"")</x:f>
      </x:c>
      <x:c r="D148" t="str">
        <x:f>IFERROR(VLOOKUP(B148,SETUP!$A$4:$F$103,3,FALSE),"")</x:f>
      </x:c>
      <x:c r="F148" s="16"/>
      <x:c r="G148" s="16"/>
      <x:c r="J148" t="str">
        <x:f>IF(F148="","",MONTH(F148))</x:f>
      </x:c>
    </x:row>
    <x:row r="149">
      <x:c r="A149" s="16"/>
      <x:c r="C149" t="str">
        <x:f>IFERROR(VLOOKUP(B149,SETUP!$A$4:$F$103,2,FALSE),"")</x:f>
      </x:c>
      <x:c r="D149" t="str">
        <x:f>IFERROR(VLOOKUP(B149,SETUP!$A$4:$F$103,3,FALSE),"")</x:f>
      </x:c>
      <x:c r="F149" s="16"/>
      <x:c r="G149" s="16"/>
      <x:c r="J149" t="str">
        <x:f>IF(F149="","",MONTH(F149))</x:f>
      </x:c>
    </x:row>
    <x:row r="150">
      <x:c r="A150" s="16"/>
      <x:c r="C150" t="str">
        <x:f>IFERROR(VLOOKUP(B150,SETUP!$A$4:$F$103,2,FALSE),"")</x:f>
      </x:c>
      <x:c r="D150" t="str">
        <x:f>IFERROR(VLOOKUP(B150,SETUP!$A$4:$F$103,3,FALSE),"")</x:f>
      </x:c>
      <x:c r="F150" s="16"/>
      <x:c r="G150" s="16"/>
      <x:c r="J150" t="str">
        <x:f>IF(F150="","",MONTH(F150))</x:f>
      </x:c>
    </x:row>
    <x:row r="151">
      <x:c r="A151" s="16"/>
      <x:c r="C151" t="str">
        <x:f>IFERROR(VLOOKUP(B151,SETUP!$A$4:$F$103,2,FALSE),"")</x:f>
      </x:c>
      <x:c r="D151" t="str">
        <x:f>IFERROR(VLOOKUP(B151,SETUP!$A$4:$F$103,3,FALSE),"")</x:f>
      </x:c>
      <x:c r="F151" s="16"/>
      <x:c r="G151" s="16"/>
      <x:c r="J151" t="str">
        <x:f>IF(F151="","",MONTH(F151))</x:f>
      </x:c>
    </x:row>
    <x:row r="152">
      <x:c r="A152" s="16"/>
      <x:c r="C152" t="str">
        <x:f>IFERROR(VLOOKUP(B152,SETUP!$A$4:$F$103,2,FALSE),"")</x:f>
      </x:c>
      <x:c r="D152" t="str">
        <x:f>IFERROR(VLOOKUP(B152,SETUP!$A$4:$F$103,3,FALSE),"")</x:f>
      </x:c>
      <x:c r="F152" s="16"/>
      <x:c r="G152" s="16"/>
      <x:c r="J152" t="str">
        <x:f>IF(F152="","",MONTH(F152))</x:f>
      </x:c>
    </x:row>
    <x:row r="153">
      <x:c r="A153" s="16"/>
      <x:c r="C153" t="str">
        <x:f>IFERROR(VLOOKUP(B153,SETUP!$A$4:$F$103,2,FALSE),"")</x:f>
      </x:c>
      <x:c r="D153" t="str">
        <x:f>IFERROR(VLOOKUP(B153,SETUP!$A$4:$F$103,3,FALSE),"")</x:f>
      </x:c>
      <x:c r="F153" s="16"/>
      <x:c r="G153" s="16"/>
      <x:c r="J153" t="str">
        <x:f>IF(F153="","",MONTH(F153))</x:f>
      </x:c>
    </x:row>
    <x:row r="154">
      <x:c r="A154" s="16"/>
      <x:c r="C154" t="str">
        <x:f>IFERROR(VLOOKUP(B154,SETUP!$A$4:$F$103,2,FALSE),"")</x:f>
      </x:c>
      <x:c r="D154" t="str">
        <x:f>IFERROR(VLOOKUP(B154,SETUP!$A$4:$F$103,3,FALSE),"")</x:f>
      </x:c>
      <x:c r="F154" s="16"/>
      <x:c r="G154" s="16"/>
      <x:c r="J154" t="str">
        <x:f>IF(F154="","",MONTH(F154))</x:f>
      </x:c>
    </x:row>
    <x:row r="155">
      <x:c r="A155" s="16"/>
      <x:c r="C155" t="str">
        <x:f>IFERROR(VLOOKUP(B155,SETUP!$A$4:$F$103,2,FALSE),"")</x:f>
      </x:c>
      <x:c r="D155" t="str">
        <x:f>IFERROR(VLOOKUP(B155,SETUP!$A$4:$F$103,3,FALSE),"")</x:f>
      </x:c>
      <x:c r="F155" s="16"/>
      <x:c r="G155" s="16"/>
      <x:c r="J155" t="str">
        <x:f>IF(F155="","",MONTH(F155))</x:f>
      </x:c>
    </x:row>
    <x:row r="156">
      <x:c r="A156" s="16"/>
      <x:c r="C156" t="str">
        <x:f>IFERROR(VLOOKUP(B156,SETUP!$A$4:$F$103,2,FALSE),"")</x:f>
      </x:c>
      <x:c r="D156" t="str">
        <x:f>IFERROR(VLOOKUP(B156,SETUP!$A$4:$F$103,3,FALSE),"")</x:f>
      </x:c>
      <x:c r="F156" s="16"/>
      <x:c r="G156" s="16"/>
      <x:c r="J156" t="str">
        <x:f>IF(F156="","",MONTH(F156))</x:f>
      </x:c>
    </x:row>
    <x:row r="157">
      <x:c r="A157" s="16"/>
      <x:c r="C157" t="str">
        <x:f>IFERROR(VLOOKUP(B157,SETUP!$A$4:$F$103,2,FALSE),"")</x:f>
      </x:c>
      <x:c r="D157" t="str">
        <x:f>IFERROR(VLOOKUP(B157,SETUP!$A$4:$F$103,3,FALSE),"")</x:f>
      </x:c>
      <x:c r="F157" s="16"/>
      <x:c r="G157" s="16"/>
      <x:c r="J157" t="str">
        <x:f>IF(F157="","",MONTH(F157))</x:f>
      </x:c>
    </x:row>
    <x:row r="158">
      <x:c r="A158" s="16"/>
      <x:c r="C158" t="str">
        <x:f>IFERROR(VLOOKUP(B158,SETUP!$A$4:$F$103,2,FALSE),"")</x:f>
      </x:c>
      <x:c r="D158" t="str">
        <x:f>IFERROR(VLOOKUP(B158,SETUP!$A$4:$F$103,3,FALSE),"")</x:f>
      </x:c>
      <x:c r="F158" s="16"/>
      <x:c r="G158" s="16"/>
      <x:c r="J158" t="str">
        <x:f>IF(F158="","",MONTH(F158))</x:f>
      </x:c>
    </x:row>
    <x:row r="159">
      <x:c r="A159" s="16"/>
      <x:c r="C159" t="str">
        <x:f>IFERROR(VLOOKUP(B159,SETUP!$A$4:$F$103,2,FALSE),"")</x:f>
      </x:c>
      <x:c r="D159" t="str">
        <x:f>IFERROR(VLOOKUP(B159,SETUP!$A$4:$F$103,3,FALSE),"")</x:f>
      </x:c>
      <x:c r="F159" s="16"/>
      <x:c r="G159" s="16"/>
      <x:c r="J159" t="str">
        <x:f>IF(F159="","",MONTH(F159))</x:f>
      </x:c>
    </x:row>
    <x:row r="160">
      <x:c r="A160" s="16"/>
      <x:c r="C160" t="str">
        <x:f>IFERROR(VLOOKUP(B160,SETUP!$A$4:$F$103,2,FALSE),"")</x:f>
      </x:c>
      <x:c r="D160" t="str">
        <x:f>IFERROR(VLOOKUP(B160,SETUP!$A$4:$F$103,3,FALSE),"")</x:f>
      </x:c>
      <x:c r="F160" s="16"/>
      <x:c r="G160" s="16"/>
      <x:c r="J160" t="str">
        <x:f>IF(F160="","",MONTH(F160))</x:f>
      </x:c>
    </x:row>
    <x:row r="161">
      <x:c r="A161" s="16"/>
      <x:c r="C161" t="str">
        <x:f>IFERROR(VLOOKUP(B161,SETUP!$A$4:$F$103,2,FALSE),"")</x:f>
      </x:c>
      <x:c r="D161" t="str">
        <x:f>IFERROR(VLOOKUP(B161,SETUP!$A$4:$F$103,3,FALSE),"")</x:f>
      </x:c>
      <x:c r="F161" s="16"/>
      <x:c r="G161" s="16"/>
      <x:c r="J161" t="str">
        <x:f>IF(F161="","",MONTH(F161))</x:f>
      </x:c>
    </x:row>
    <x:row r="162">
      <x:c r="A162" s="16"/>
      <x:c r="C162" t="str">
        <x:f>IFERROR(VLOOKUP(B162,SETUP!$A$4:$F$103,2,FALSE),"")</x:f>
      </x:c>
      <x:c r="D162" t="str">
        <x:f>IFERROR(VLOOKUP(B162,SETUP!$A$4:$F$103,3,FALSE),"")</x:f>
      </x:c>
      <x:c r="F162" s="16"/>
      <x:c r="G162" s="16"/>
      <x:c r="J162" t="str">
        <x:f>IF(F162="","",MONTH(F162))</x:f>
      </x:c>
    </x:row>
    <x:row r="163">
      <x:c r="A163" s="16"/>
      <x:c r="C163" t="str">
        <x:f>IFERROR(VLOOKUP(B163,SETUP!$A$4:$F$103,2,FALSE),"")</x:f>
      </x:c>
      <x:c r="D163" t="str">
        <x:f>IFERROR(VLOOKUP(B163,SETUP!$A$4:$F$103,3,FALSE),"")</x:f>
      </x:c>
      <x:c r="F163" s="16"/>
      <x:c r="G163" s="16"/>
      <x:c r="J163" t="str">
        <x:f>IF(F163="","",MONTH(F163))</x:f>
      </x:c>
    </x:row>
    <x:row r="164">
      <x:c r="A164" s="16"/>
      <x:c r="C164" t="str">
        <x:f>IFERROR(VLOOKUP(B164,SETUP!$A$4:$F$103,2,FALSE),"")</x:f>
      </x:c>
      <x:c r="D164" t="str">
        <x:f>IFERROR(VLOOKUP(B164,SETUP!$A$4:$F$103,3,FALSE),"")</x:f>
      </x:c>
      <x:c r="F164" s="16"/>
      <x:c r="G164" s="16"/>
      <x:c r="J164" t="str">
        <x:f>IF(F164="","",MONTH(F164))</x:f>
      </x:c>
    </x:row>
    <x:row r="165">
      <x:c r="A165" s="16"/>
      <x:c r="C165" t="str">
        <x:f>IFERROR(VLOOKUP(B165,SETUP!$A$4:$F$103,2,FALSE),"")</x:f>
      </x:c>
      <x:c r="D165" t="str">
        <x:f>IFERROR(VLOOKUP(B165,SETUP!$A$4:$F$103,3,FALSE),"")</x:f>
      </x:c>
      <x:c r="F165" s="16"/>
      <x:c r="G165" s="16"/>
      <x:c r="J165" t="str">
        <x:f>IF(F165="","",MONTH(F165))</x:f>
      </x:c>
    </x:row>
    <x:row r="166">
      <x:c r="A166" s="16"/>
      <x:c r="C166" t="str">
        <x:f>IFERROR(VLOOKUP(B166,SETUP!$A$4:$F$103,2,FALSE),"")</x:f>
      </x:c>
      <x:c r="D166" t="str">
        <x:f>IFERROR(VLOOKUP(B166,SETUP!$A$4:$F$103,3,FALSE),"")</x:f>
      </x:c>
      <x:c r="F166" s="16"/>
      <x:c r="G166" s="16"/>
      <x:c r="J166" t="str">
        <x:f>IF(F166="","",MONTH(F166))</x:f>
      </x:c>
    </x:row>
    <x:row r="167">
      <x:c r="A167" s="16"/>
      <x:c r="C167" t="str">
        <x:f>IFERROR(VLOOKUP(B167,SETUP!$A$4:$F$103,2,FALSE),"")</x:f>
      </x:c>
      <x:c r="D167" t="str">
        <x:f>IFERROR(VLOOKUP(B167,SETUP!$A$4:$F$103,3,FALSE),"")</x:f>
      </x:c>
      <x:c r="F167" s="16"/>
      <x:c r="G167" s="16"/>
      <x:c r="J167" t="str">
        <x:f>IF(F167="","",MONTH(F167))</x:f>
      </x:c>
    </x:row>
    <x:row r="168">
      <x:c r="A168" s="16"/>
      <x:c r="C168" t="str">
        <x:f>IFERROR(VLOOKUP(B168,SETUP!$A$4:$F$103,2,FALSE),"")</x:f>
      </x:c>
      <x:c r="D168" t="str">
        <x:f>IFERROR(VLOOKUP(B168,SETUP!$A$4:$F$103,3,FALSE),"")</x:f>
      </x:c>
      <x:c r="F168" s="16"/>
      <x:c r="G168" s="16"/>
      <x:c r="J168" t="str">
        <x:f>IF(F168="","",MONTH(F168))</x:f>
      </x:c>
    </x:row>
    <x:row r="169">
      <x:c r="A169" s="16"/>
      <x:c r="C169" t="str">
        <x:f>IFERROR(VLOOKUP(B169,SETUP!$A$4:$F$103,2,FALSE),"")</x:f>
      </x:c>
      <x:c r="D169" t="str">
        <x:f>IFERROR(VLOOKUP(B169,SETUP!$A$4:$F$103,3,FALSE),"")</x:f>
      </x:c>
      <x:c r="F169" s="16"/>
      <x:c r="G169" s="16"/>
      <x:c r="J169" t="str">
        <x:f>IF(F169="","",MONTH(F169))</x:f>
      </x:c>
    </x:row>
    <x:row r="170">
      <x:c r="A170" s="16"/>
      <x:c r="C170" t="str">
        <x:f>IFERROR(VLOOKUP(B170,SETUP!$A$4:$F$103,2,FALSE),"")</x:f>
      </x:c>
      <x:c r="D170" t="str">
        <x:f>IFERROR(VLOOKUP(B170,SETUP!$A$4:$F$103,3,FALSE),"")</x:f>
      </x:c>
      <x:c r="F170" s="16"/>
      <x:c r="G170" s="16"/>
      <x:c r="J170" t="str">
        <x:f>IF(F170="","",MONTH(F170))</x:f>
      </x:c>
    </x:row>
    <x:row r="171">
      <x:c r="A171" s="16"/>
      <x:c r="C171" t="str">
        <x:f>IFERROR(VLOOKUP(B171,SETUP!$A$4:$F$103,2,FALSE),"")</x:f>
      </x:c>
      <x:c r="D171" t="str">
        <x:f>IFERROR(VLOOKUP(B171,SETUP!$A$4:$F$103,3,FALSE),"")</x:f>
      </x:c>
      <x:c r="F171" s="16"/>
      <x:c r="G171" s="16"/>
      <x:c r="J171" t="str">
        <x:f>IF(F171="","",MONTH(F171))</x:f>
      </x:c>
    </x:row>
    <x:row r="172">
      <x:c r="A172" s="16"/>
      <x:c r="C172" t="str">
        <x:f>IFERROR(VLOOKUP(B172,SETUP!$A$4:$F$103,2,FALSE),"")</x:f>
      </x:c>
      <x:c r="D172" t="str">
        <x:f>IFERROR(VLOOKUP(B172,SETUP!$A$4:$F$103,3,FALSE),"")</x:f>
      </x:c>
      <x:c r="F172" s="16"/>
      <x:c r="G172" s="16"/>
      <x:c r="J172" t="str">
        <x:f>IF(F172="","",MONTH(F172))</x:f>
      </x:c>
    </x:row>
    <x:row r="173">
      <x:c r="A173" s="16"/>
      <x:c r="C173" t="str">
        <x:f>IFERROR(VLOOKUP(B173,SETUP!$A$4:$F$103,2,FALSE),"")</x:f>
      </x:c>
      <x:c r="D173" t="str">
        <x:f>IFERROR(VLOOKUP(B173,SETUP!$A$4:$F$103,3,FALSE),"")</x:f>
      </x:c>
      <x:c r="F173" s="16"/>
      <x:c r="G173" s="16"/>
      <x:c r="J173" t="str">
        <x:f>IF(F173="","",MONTH(F173))</x:f>
      </x:c>
    </x:row>
    <x:row r="174">
      <x:c r="A174" s="16"/>
      <x:c r="C174" t="str">
        <x:f>IFERROR(VLOOKUP(B174,SETUP!$A$4:$F$103,2,FALSE),"")</x:f>
      </x:c>
      <x:c r="D174" t="str">
        <x:f>IFERROR(VLOOKUP(B174,SETUP!$A$4:$F$103,3,FALSE),"")</x:f>
      </x:c>
      <x:c r="F174" s="16"/>
      <x:c r="G174" s="16"/>
      <x:c r="J174" t="str">
        <x:f>IF(F174="","",MONTH(F174))</x:f>
      </x:c>
    </x:row>
    <x:row r="175">
      <x:c r="A175" s="16"/>
      <x:c r="C175" t="str">
        <x:f>IFERROR(VLOOKUP(B175,SETUP!$A$4:$F$103,2,FALSE),"")</x:f>
      </x:c>
      <x:c r="D175" t="str">
        <x:f>IFERROR(VLOOKUP(B175,SETUP!$A$4:$F$103,3,FALSE),"")</x:f>
      </x:c>
      <x:c r="F175" s="16"/>
      <x:c r="G175" s="16"/>
      <x:c r="J175" t="str">
        <x:f>IF(F175="","",MONTH(F175))</x:f>
      </x:c>
    </x:row>
    <x:row r="176">
      <x:c r="A176" s="16"/>
      <x:c r="C176" t="str">
        <x:f>IFERROR(VLOOKUP(B176,SETUP!$A$4:$F$103,2,FALSE),"")</x:f>
      </x:c>
      <x:c r="D176" t="str">
        <x:f>IFERROR(VLOOKUP(B176,SETUP!$A$4:$F$103,3,FALSE),"")</x:f>
      </x:c>
      <x:c r="F176" s="16"/>
      <x:c r="G176" s="16"/>
      <x:c r="J176" t="str">
        <x:f>IF(F176="","",MONTH(F176))</x:f>
      </x:c>
    </x:row>
    <x:row r="177">
      <x:c r="A177" s="16"/>
      <x:c r="C177" t="str">
        <x:f>IFERROR(VLOOKUP(B177,SETUP!$A$4:$F$103,2,FALSE),"")</x:f>
      </x:c>
      <x:c r="D177" t="str">
        <x:f>IFERROR(VLOOKUP(B177,SETUP!$A$4:$F$103,3,FALSE),"")</x:f>
      </x:c>
      <x:c r="F177" s="16"/>
      <x:c r="G177" s="16"/>
      <x:c r="J177" t="str">
        <x:f>IF(F177="","",MONTH(F177))</x:f>
      </x:c>
    </x:row>
    <x:row r="178">
      <x:c r="A178" s="16"/>
      <x:c r="C178" t="str">
        <x:f>IFERROR(VLOOKUP(B178,SETUP!$A$4:$F$103,2,FALSE),"")</x:f>
      </x:c>
      <x:c r="D178" t="str">
        <x:f>IFERROR(VLOOKUP(B178,SETUP!$A$4:$F$103,3,FALSE),"")</x:f>
      </x:c>
      <x:c r="F178" s="16"/>
      <x:c r="G178" s="16"/>
      <x:c r="J178" t="str">
        <x:f>IF(F178="","",MONTH(F178))</x:f>
      </x:c>
    </x:row>
    <x:row r="179">
      <x:c r="A179" s="16"/>
      <x:c r="C179" t="str">
        <x:f>IFERROR(VLOOKUP(B179,SETUP!$A$4:$F$103,2,FALSE),"")</x:f>
      </x:c>
      <x:c r="D179" t="str">
        <x:f>IFERROR(VLOOKUP(B179,SETUP!$A$4:$F$103,3,FALSE),"")</x:f>
      </x:c>
      <x:c r="F179" s="16"/>
      <x:c r="G179" s="16"/>
      <x:c r="J179" t="str">
        <x:f>IF(F179="","",MONTH(F179))</x:f>
      </x:c>
    </x:row>
    <x:row r="180">
      <x:c r="A180" s="16"/>
      <x:c r="C180" t="str">
        <x:f>IFERROR(VLOOKUP(B180,SETUP!$A$4:$F$103,2,FALSE),"")</x:f>
      </x:c>
      <x:c r="D180" t="str">
        <x:f>IFERROR(VLOOKUP(B180,SETUP!$A$4:$F$103,3,FALSE),"")</x:f>
      </x:c>
      <x:c r="F180" s="16"/>
      <x:c r="G180" s="16"/>
      <x:c r="J180" t="str">
        <x:f>IF(F180="","",MONTH(F180))</x:f>
      </x:c>
    </x:row>
    <x:row r="181">
      <x:c r="A181" s="16"/>
      <x:c r="C181" t="str">
        <x:f>IFERROR(VLOOKUP(B181,SETUP!$A$4:$F$103,2,FALSE),"")</x:f>
      </x:c>
      <x:c r="D181" t="str">
        <x:f>IFERROR(VLOOKUP(B181,SETUP!$A$4:$F$103,3,FALSE),"")</x:f>
      </x:c>
      <x:c r="F181" s="16"/>
      <x:c r="G181" s="16"/>
      <x:c r="J181" t="str">
        <x:f>IF(F181="","",MONTH(F181))</x:f>
      </x:c>
    </x:row>
    <x:row r="182">
      <x:c r="A182" s="16"/>
      <x:c r="C182" t="str">
        <x:f>IFERROR(VLOOKUP(B182,SETUP!$A$4:$F$103,2,FALSE),"")</x:f>
      </x:c>
      <x:c r="D182" t="str">
        <x:f>IFERROR(VLOOKUP(B182,SETUP!$A$4:$F$103,3,FALSE),"")</x:f>
      </x:c>
      <x:c r="F182" s="16"/>
      <x:c r="G182" s="16"/>
      <x:c r="J182" t="str">
        <x:f>IF(F182="","",MONTH(F182))</x:f>
      </x:c>
    </x:row>
    <x:row r="183">
      <x:c r="A183" s="16"/>
      <x:c r="C183" t="str">
        <x:f>IFERROR(VLOOKUP(B183,SETUP!$A$4:$F$103,2,FALSE),"")</x:f>
      </x:c>
      <x:c r="D183" t="str">
        <x:f>IFERROR(VLOOKUP(B183,SETUP!$A$4:$F$103,3,FALSE),"")</x:f>
      </x:c>
      <x:c r="F183" s="16"/>
      <x:c r="G183" s="16"/>
      <x:c r="J183" t="str">
        <x:f>IF(F183="","",MONTH(F183))</x:f>
      </x:c>
    </x:row>
    <x:row r="184">
      <x:c r="A184" s="16"/>
      <x:c r="C184" t="str">
        <x:f>IFERROR(VLOOKUP(B184,SETUP!$A$4:$F$103,2,FALSE),"")</x:f>
      </x:c>
      <x:c r="D184" t="str">
        <x:f>IFERROR(VLOOKUP(B184,SETUP!$A$4:$F$103,3,FALSE),"")</x:f>
      </x:c>
      <x:c r="F184" s="16"/>
      <x:c r="G184" s="16"/>
      <x:c r="J184" t="str">
        <x:f>IF(F184="","",MONTH(F184))</x:f>
      </x:c>
    </x:row>
    <x:row r="185">
      <x:c r="A185" s="16"/>
      <x:c r="C185" t="str">
        <x:f>IFERROR(VLOOKUP(B185,SETUP!$A$4:$F$103,2,FALSE),"")</x:f>
      </x:c>
      <x:c r="D185" t="str">
        <x:f>IFERROR(VLOOKUP(B185,SETUP!$A$4:$F$103,3,FALSE),"")</x:f>
      </x:c>
      <x:c r="F185" s="16"/>
      <x:c r="G185" s="16"/>
      <x:c r="J185" t="str">
        <x:f>IF(F185="","",MONTH(F185))</x:f>
      </x:c>
    </x:row>
    <x:row r="186">
      <x:c r="A186" s="16"/>
      <x:c r="C186" t="str">
        <x:f>IFERROR(VLOOKUP(B186,SETUP!$A$4:$F$103,2,FALSE),"")</x:f>
      </x:c>
      <x:c r="D186" t="str">
        <x:f>IFERROR(VLOOKUP(B186,SETUP!$A$4:$F$103,3,FALSE),"")</x:f>
      </x:c>
      <x:c r="F186" s="16"/>
      <x:c r="G186" s="16"/>
      <x:c r="J186" t="str">
        <x:f>IF(F186="","",MONTH(F186))</x:f>
      </x:c>
    </x:row>
    <x:row r="187">
      <x:c r="A187" s="16"/>
      <x:c r="C187" t="str">
        <x:f>IFERROR(VLOOKUP(B187,SETUP!$A$4:$F$103,2,FALSE),"")</x:f>
      </x:c>
      <x:c r="D187" t="str">
        <x:f>IFERROR(VLOOKUP(B187,SETUP!$A$4:$F$103,3,FALSE),"")</x:f>
      </x:c>
      <x:c r="F187" s="16"/>
      <x:c r="G187" s="16"/>
      <x:c r="J187" t="str">
        <x:f>IF(F187="","",MONTH(F187))</x:f>
      </x:c>
    </x:row>
    <x:row r="188">
      <x:c r="A188" s="16"/>
      <x:c r="C188" t="str">
        <x:f>IFERROR(VLOOKUP(B188,SETUP!$A$4:$F$103,2,FALSE),"")</x:f>
      </x:c>
      <x:c r="D188" t="str">
        <x:f>IFERROR(VLOOKUP(B188,SETUP!$A$4:$F$103,3,FALSE),"")</x:f>
      </x:c>
      <x:c r="F188" s="16"/>
      <x:c r="G188" s="16"/>
      <x:c r="J188" t="str">
        <x:f>IF(F188="","",MONTH(F188))</x:f>
      </x:c>
    </x:row>
    <x:row r="189">
      <x:c r="A189" s="16"/>
      <x:c r="C189" t="str">
        <x:f>IFERROR(VLOOKUP(B189,SETUP!$A$4:$F$103,2,FALSE),"")</x:f>
      </x:c>
      <x:c r="D189" t="str">
        <x:f>IFERROR(VLOOKUP(B189,SETUP!$A$4:$F$103,3,FALSE),"")</x:f>
      </x:c>
      <x:c r="F189" s="16"/>
      <x:c r="G189" s="16"/>
      <x:c r="J189" t="str">
        <x:f>IF(F189="","",MONTH(F189))</x:f>
      </x:c>
    </x:row>
    <x:row r="190">
      <x:c r="A190" s="16"/>
      <x:c r="C190" t="str">
        <x:f>IFERROR(VLOOKUP(B190,SETUP!$A$4:$F$103,2,FALSE),"")</x:f>
      </x:c>
      <x:c r="D190" t="str">
        <x:f>IFERROR(VLOOKUP(B190,SETUP!$A$4:$F$103,3,FALSE),"")</x:f>
      </x:c>
      <x:c r="F190" s="16"/>
      <x:c r="G190" s="16"/>
      <x:c r="J190" t="str">
        <x:f>IF(F190="","",MONTH(F190))</x:f>
      </x:c>
    </x:row>
    <x:row r="191">
      <x:c r="A191" s="16"/>
      <x:c r="C191" t="str">
        <x:f>IFERROR(VLOOKUP(B191,SETUP!$A$4:$F$103,2,FALSE),"")</x:f>
      </x:c>
      <x:c r="D191" t="str">
        <x:f>IFERROR(VLOOKUP(B191,SETUP!$A$4:$F$103,3,FALSE),"")</x:f>
      </x:c>
      <x:c r="F191" s="16"/>
      <x:c r="G191" s="16"/>
      <x:c r="J191" t="str">
        <x:f>IF(F191="","",MONTH(F191))</x:f>
      </x:c>
    </x:row>
    <x:row r="192">
      <x:c r="A192" s="16"/>
      <x:c r="C192" t="str">
        <x:f>IFERROR(VLOOKUP(B192,SETUP!$A$4:$F$103,2,FALSE),"")</x:f>
      </x:c>
      <x:c r="D192" t="str">
        <x:f>IFERROR(VLOOKUP(B192,SETUP!$A$4:$F$103,3,FALSE),"")</x:f>
      </x:c>
      <x:c r="F192" s="16"/>
      <x:c r="G192" s="16"/>
      <x:c r="J192" t="str">
        <x:f>IF(F192="","",MONTH(F192))</x:f>
      </x:c>
    </x:row>
    <x:row r="193">
      <x:c r="A193" s="16"/>
      <x:c r="C193" t="str">
        <x:f>IFERROR(VLOOKUP(B193,SETUP!$A$4:$F$103,2,FALSE),"")</x:f>
      </x:c>
      <x:c r="D193" t="str">
        <x:f>IFERROR(VLOOKUP(B193,SETUP!$A$4:$F$103,3,FALSE),"")</x:f>
      </x:c>
      <x:c r="F193" s="16"/>
      <x:c r="G193" s="16"/>
      <x:c r="J193" t="str">
        <x:f>IF(F193="","",MONTH(F193))</x:f>
      </x:c>
    </x:row>
    <x:row r="194">
      <x:c r="A194" s="16"/>
      <x:c r="C194" t="str">
        <x:f>IFERROR(VLOOKUP(B194,SETUP!$A$4:$F$103,2,FALSE),"")</x:f>
      </x:c>
      <x:c r="D194" t="str">
        <x:f>IFERROR(VLOOKUP(B194,SETUP!$A$4:$F$103,3,FALSE),"")</x:f>
      </x:c>
      <x:c r="F194" s="16"/>
      <x:c r="G194" s="16"/>
      <x:c r="J194" t="str">
        <x:f>IF(F194="","",MONTH(F194))</x:f>
      </x:c>
    </x:row>
    <x:row r="195">
      <x:c r="A195" s="16"/>
      <x:c r="C195" t="str">
        <x:f>IFERROR(VLOOKUP(B195,SETUP!$A$4:$F$103,2,FALSE),"")</x:f>
      </x:c>
      <x:c r="D195" t="str">
        <x:f>IFERROR(VLOOKUP(B195,SETUP!$A$4:$F$103,3,FALSE),"")</x:f>
      </x:c>
      <x:c r="F195" s="16"/>
      <x:c r="G195" s="16"/>
      <x:c r="J195" t="str">
        <x:f>IF(F195="","",MONTH(F195))</x:f>
      </x:c>
    </x:row>
    <x:row r="196">
      <x:c r="A196" s="16"/>
      <x:c r="C196" t="str">
        <x:f>IFERROR(VLOOKUP(B196,SETUP!$A$4:$F$103,2,FALSE),"")</x:f>
      </x:c>
      <x:c r="D196" t="str">
        <x:f>IFERROR(VLOOKUP(B196,SETUP!$A$4:$F$103,3,FALSE),"")</x:f>
      </x:c>
      <x:c r="F196" s="16"/>
      <x:c r="G196" s="16"/>
      <x:c r="J196" t="str">
        <x:f>IF(F196="","",MONTH(F196))</x:f>
      </x:c>
    </x:row>
    <x:row r="197">
      <x:c r="A197" s="16"/>
      <x:c r="C197" t="str">
        <x:f>IFERROR(VLOOKUP(B197,SETUP!$A$4:$F$103,2,FALSE),"")</x:f>
      </x:c>
      <x:c r="D197" t="str">
        <x:f>IFERROR(VLOOKUP(B197,SETUP!$A$4:$F$103,3,FALSE),"")</x:f>
      </x:c>
      <x:c r="F197" s="16"/>
      <x:c r="G197" s="16"/>
      <x:c r="J197" t="str">
        <x:f>IF(F197="","",MONTH(F197))</x:f>
      </x:c>
    </x:row>
    <x:row r="198">
      <x:c r="A198" s="16"/>
      <x:c r="C198" t="str">
        <x:f>IFERROR(VLOOKUP(B198,SETUP!$A$4:$F$103,2,FALSE),"")</x:f>
      </x:c>
      <x:c r="D198" t="str">
        <x:f>IFERROR(VLOOKUP(B198,SETUP!$A$4:$F$103,3,FALSE),"")</x:f>
      </x:c>
      <x:c r="F198" s="16"/>
      <x:c r="G198" s="16"/>
      <x:c r="J198" t="str">
        <x:f>IF(F198="","",MONTH(F198))</x:f>
      </x:c>
    </x:row>
    <x:row r="199">
      <x:c r="A199" s="16"/>
      <x:c r="C199" t="str">
        <x:f>IFERROR(VLOOKUP(B199,SETUP!$A$4:$F$103,2,FALSE),"")</x:f>
      </x:c>
      <x:c r="D199" t="str">
        <x:f>IFERROR(VLOOKUP(B199,SETUP!$A$4:$F$103,3,FALSE),"")</x:f>
      </x:c>
      <x:c r="F199" s="16"/>
      <x:c r="G199" s="16"/>
      <x:c r="J199" t="str">
        <x:f>IF(F199="","",MONTH(F199))</x:f>
      </x:c>
    </x:row>
    <x:row r="200">
      <x:c r="A200" s="16"/>
      <x:c r="C200" t="str">
        <x:f>IFERROR(VLOOKUP(B200,SETUP!$A$4:$F$103,2,FALSE),"")</x:f>
      </x:c>
      <x:c r="D200" t="str">
        <x:f>IFERROR(VLOOKUP(B200,SETUP!$A$4:$F$103,3,FALSE),"")</x:f>
      </x:c>
      <x:c r="F200" s="16"/>
      <x:c r="G200" s="16"/>
      <x:c r="J200" t="str">
        <x:f>IF(F200="","",MONTH(F200))</x:f>
      </x:c>
    </x:row>
  </x:sheetData>
  <x:mergeCells>
    <x:mergeCell ref="A1:I1"/>
    <x:mergeCell ref="L3:L8"/>
  </x:mergeCells>
  <x:dataValidations count="4">
    <x:dataValidation type="list" sqref="B4:B200">
      <x:formula1>SETUP!$A$4:$A$103</x:formula1>
    </x:dataValidation>
    <x:dataValidation type="list" sqref="E4:E200">
      <x:formula1>SETUP!$H$3:$H$5</x:formula1>
    </x:dataValidation>
    <x:dataValidation type="decimal" operator="between" sqref="H4:H200">
      <x:formula1>0</x:formula1>
      <x:formula2>365</x:formula2>
    </x:dataValidation>
    <x:dataValidation type="custom" sqref="G4:G200">
      <x:formula1>OR(G4="",F4="",G4&gt;=F4)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2" max="2" width="24" hidden="0" customWidth="1"/>
    <x:col min="1" max="1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</x:cols>
  <x:sheetData>
    <x:row r="1">
      <x:c r="A1" s="4" t="str">
        <x:v>LEAVE BALANCE — สรุปสิทธิ์ลา ใช้ไป และคงเหลือ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3">
      <x:c r="A3" s="11" t="str">
        <x:v>รหัส</x:v>
      </x:c>
      <x:c r="B3" s="11" t="str">
        <x:v>ชื่อ</x:v>
      </x:c>
      <x:c r="C3" s="11" t="str">
        <x:v>แผนก</x:v>
      </x:c>
      <x:c r="D3" s="11" t="str">
        <x:v>สิทธิ์ป่วย</x:v>
      </x:c>
      <x:c r="E3" s="11" t="str">
        <x:v>ใช้ป่วย</x:v>
      </x:c>
      <x:c r="F3" s="11" t="str">
        <x:v>คงเหลือป่วย</x:v>
      </x:c>
      <x:c r="G3" s="11" t="str">
        <x:v>สิทธิ์กิจ</x:v>
      </x:c>
      <x:c r="H3" s="11" t="str">
        <x:v>ใช้กิจ</x:v>
      </x:c>
      <x:c r="I3" s="11" t="str">
        <x:v>คงเหลือกิจ</x:v>
      </x:c>
      <x:c r="J3" s="11" t="str">
        <x:v>สิทธิ์พักร้อน</x:v>
      </x:c>
      <x:c r="K3" s="11" t="str">
        <x:v>ใช้พักร้อน</x:v>
      </x:c>
      <x:c r="L3" s="11" t="str">
        <x:v>คงเหลือพักร้อน</x:v>
      </x:c>
      <x:c r="M3" s="11" t="str">
        <x:v>รวมวันลา</x:v>
      </x:c>
    </x:row>
    <x:row r="4">
      <x:c r="A4" t="str">
        <x:f>IF(SETUP!A4="","",SETUP!A4)</x:f>
        <x:v>EMP001</x:v>
      </x:c>
      <x:c r="B4" t="str">
        <x:f>IF($A4="","",SETUP!B4)</x:f>
        <x:v>กานต์ธิดา วงศ์ดี</x:v>
      </x:c>
      <x:c r="C4" t="str">
        <x:f>IF($A4="","",SETUP!C4)</x:f>
        <x:v>HR</x:v>
      </x:c>
      <x:c r="D4" t="n">
        <x:f>IF($A4="","",SETUP!D4)</x:f>
        <x:v>30</x:v>
      </x:c>
      <x:c r="E4" t="n">
        <x:f>IF($A4="","",SUMIFS(LEAVE_LOG!$H$4:$H$200,LEAVE_LOG!$B$4:$B$200,$A4,LEAVE_LOG!$E$4:$E$200,"ลาป่วย"))</x:f>
        <x:v>0</x:v>
      </x:c>
      <x:c r="F4" t="n">
        <x:f>IF($A4="","",D4-E4)</x:f>
        <x:v>30</x:v>
      </x:c>
      <x:c r="G4" t="n">
        <x:f>IF($A4="","",SETUP!E4)</x:f>
        <x:v>6</x:v>
      </x:c>
      <x:c r="H4" t="n">
        <x:f>IF($A4="","",SUMIFS(LEAVE_LOG!$H$4:$H$200,LEAVE_LOG!$B$4:$B$200,$A4,LEAVE_LOG!$E$4:$E$200,"ลากิจ"))</x:f>
        <x:v>2</x:v>
      </x:c>
      <x:c r="I4" t="n">
        <x:f>IF($A4="","",G4-H4)</x:f>
        <x:v>4</x:v>
      </x:c>
      <x:c r="J4" t="n">
        <x:f>IF($A4="","",SETUP!F4)</x:f>
        <x:v>10</x:v>
      </x:c>
      <x:c r="K4" t="n">
        <x:f>IF($A4="","",SUMIFS(LEAVE_LOG!$H$4:$H$200,LEAVE_LOG!$B$4:$B$200,$A4,LEAVE_LOG!$E$4:$E$200,"ลาพักร้อน"))</x:f>
        <x:v>1</x:v>
      </x:c>
      <x:c r="L4" t="n">
        <x:f>IF($A4="","",J4-K4)</x:f>
        <x:v>9</x:v>
      </x:c>
      <x:c r="M4" t="n">
        <x:f>IF($A4="","",E4+H4+K4)</x:f>
        <x:v>3</x:v>
      </x:c>
    </x:row>
    <x:row r="5">
      <x:c r="A5" t="str">
        <x:f>IF(SETUP!A5="","",SETUP!A5)</x:f>
        <x:v>EMP002</x:v>
      </x:c>
      <x:c r="B5" t="str">
        <x:f>IF($A5="","",SETUP!B5)</x:f>
        <x:v>ธนกฤต สุขใจ</x:v>
      </x:c>
      <x:c r="C5" t="str">
        <x:f>IF($A5="","",SETUP!C5)</x:f>
        <x:v>Finance</x:v>
      </x:c>
      <x:c r="D5" t="n">
        <x:f>IF($A5="","",SETUP!D5)</x:f>
        <x:v>30</x:v>
      </x:c>
      <x:c r="E5" t="n">
        <x:f>IF($A5="","",SUMIFS(LEAVE_LOG!$H$4:$H$200,LEAVE_LOG!$B$4:$B$200,$A5,LEAVE_LOG!$E$4:$E$200,"ลาป่วย"))</x:f>
        <x:v>7</x:v>
      </x:c>
      <x:c r="F5" t="n">
        <x:f>IF($A5="","",D5-E5)</x:f>
        <x:v>23</x:v>
      </x:c>
      <x:c r="G5" t="n">
        <x:f>IF($A5="","",SETUP!E5)</x:f>
        <x:v>6</x:v>
      </x:c>
      <x:c r="H5" t="n">
        <x:f>IF($A5="","",SUMIFS(LEAVE_LOG!$H$4:$H$200,LEAVE_LOG!$B$4:$B$200,$A5,LEAVE_LOG!$E$4:$E$200,"ลากิจ"))</x:f>
        <x:v>1</x:v>
      </x:c>
      <x:c r="I5" t="n">
        <x:f>IF($A5="","",G5-H5)</x:f>
        <x:v>5</x:v>
      </x:c>
      <x:c r="J5" t="n">
        <x:f>IF($A5="","",SETUP!F5)</x:f>
        <x:v>10</x:v>
      </x:c>
      <x:c r="K5" t="n">
        <x:f>IF($A5="","",SUMIFS(LEAVE_LOG!$H$4:$H$200,LEAVE_LOG!$B$4:$B$200,$A5,LEAVE_LOG!$E$4:$E$200,"ลาพักร้อน"))</x:f>
        <x:v>1</x:v>
      </x:c>
      <x:c r="L5" t="n">
        <x:f>IF($A5="","",J5-K5)</x:f>
        <x:v>9</x:v>
      </x:c>
      <x:c r="M5" t="n">
        <x:f>IF($A5="","",E5+H5+K5)</x:f>
        <x:v>9</x:v>
      </x:c>
    </x:row>
    <x:row r="6">
      <x:c r="A6" t="str">
        <x:f>IF(SETUP!A6="","",SETUP!A6)</x:f>
        <x:v>EMP003</x:v>
      </x:c>
      <x:c r="B6" t="str">
        <x:f>IF($A6="","",SETUP!B6)</x:f>
        <x:v>พิมพ์ชนก แสงทอง</x:v>
      </x:c>
      <x:c r="C6" t="str">
        <x:f>IF($A6="","",SETUP!C6)</x:f>
        <x:v>Sales</x:v>
      </x:c>
      <x:c r="D6" t="n">
        <x:f>IF($A6="","",SETUP!D6)</x:f>
        <x:v>30</x:v>
      </x:c>
      <x:c r="E6" t="n">
        <x:f>IF($A6="","",SUMIFS(LEAVE_LOG!$H$4:$H$200,LEAVE_LOG!$B$4:$B$200,$A6,LEAVE_LOG!$E$4:$E$200,"ลาป่วย"))</x:f>
        <x:v>2</x:v>
      </x:c>
      <x:c r="F6" t="n">
        <x:f>IF($A6="","",D6-E6)</x:f>
        <x:v>28</x:v>
      </x:c>
      <x:c r="G6" t="n">
        <x:f>IF($A6="","",SETUP!E6)</x:f>
        <x:v>6</x:v>
      </x:c>
      <x:c r="H6" t="n">
        <x:f>IF($A6="","",SUMIFS(LEAVE_LOG!$H$4:$H$200,LEAVE_LOG!$B$4:$B$200,$A6,LEAVE_LOG!$E$4:$E$200,"ลากิจ"))</x:f>
        <x:v>3</x:v>
      </x:c>
      <x:c r="I6" t="n">
        <x:f>IF($A6="","",G6-H6)</x:f>
        <x:v>3</x:v>
      </x:c>
      <x:c r="J6" t="n">
        <x:f>IF($A6="","",SETUP!F6)</x:f>
        <x:v>12</x:v>
      </x:c>
      <x:c r="K6" t="n">
        <x:f>IF($A6="","",SUMIFS(LEAVE_LOG!$H$4:$H$200,LEAVE_LOG!$B$4:$B$200,$A6,LEAVE_LOG!$E$4:$E$200,"ลาพักร้อน"))</x:f>
        <x:v>3</x:v>
      </x:c>
      <x:c r="L6" t="n">
        <x:f>IF($A6="","",J6-K6)</x:f>
        <x:v>9</x:v>
      </x:c>
      <x:c r="M6" t="n">
        <x:f>IF($A6="","",E6+H6+K6)</x:f>
        <x:v>8</x:v>
      </x:c>
    </x:row>
    <x:row r="7">
      <x:c r="A7" t="str">
        <x:f>IF(SETUP!A7="","",SETUP!A7)</x:f>
        <x:v>EMP004</x:v>
      </x:c>
      <x:c r="B7" t="str">
        <x:f>IF($A7="","",SETUP!B7)</x:f>
        <x:v>ณัฐวุฒิ ใจดี</x:v>
      </x:c>
      <x:c r="C7" t="str">
        <x:f>IF($A7="","",SETUP!C7)</x:f>
        <x:v>IT</x:v>
      </x:c>
      <x:c r="D7" t="n">
        <x:f>IF($A7="","",SETUP!D7)</x:f>
        <x:v>30</x:v>
      </x:c>
      <x:c r="E7" t="n">
        <x:f>IF($A7="","",SUMIFS(LEAVE_LOG!$H$4:$H$200,LEAVE_LOG!$B$4:$B$200,$A7,LEAVE_LOG!$E$4:$E$200,"ลาป่วย"))</x:f>
        <x:v>7</x:v>
      </x:c>
      <x:c r="F7" t="n">
        <x:f>IF($A7="","",D7-E7)</x:f>
        <x:v>23</x:v>
      </x:c>
      <x:c r="G7" t="n">
        <x:f>IF($A7="","",SETUP!E7)</x:f>
        <x:v>6</x:v>
      </x:c>
      <x:c r="H7" t="n">
        <x:f>IF($A7="","",SUMIFS(LEAVE_LOG!$H$4:$H$200,LEAVE_LOG!$B$4:$B$200,$A7,LEAVE_LOG!$E$4:$E$200,"ลากิจ"))</x:f>
        <x:v>1</x:v>
      </x:c>
      <x:c r="I7" t="n">
        <x:f>IF($A7="","",G7-H7)</x:f>
        <x:v>5</x:v>
      </x:c>
      <x:c r="J7" t="n">
        <x:f>IF($A7="","",SETUP!F7)</x:f>
        <x:v>10</x:v>
      </x:c>
      <x:c r="K7" t="n">
        <x:f>IF($A7="","",SUMIFS(LEAVE_LOG!$H$4:$H$200,LEAVE_LOG!$B$4:$B$200,$A7,LEAVE_LOG!$E$4:$E$200,"ลาพักร้อน"))</x:f>
        <x:v>0</x:v>
      </x:c>
      <x:c r="L7" t="n">
        <x:f>IF($A7="","",J7-K7)</x:f>
        <x:v>10</x:v>
      </x:c>
      <x:c r="M7" t="n">
        <x:f>IF($A7="","",E7+H7+K7)</x:f>
        <x:v>8</x:v>
      </x:c>
    </x:row>
    <x:row r="8">
      <x:c r="A8" t="str">
        <x:f>IF(SETUP!A8="","",SETUP!A8)</x:f>
        <x:v>EMP005</x:v>
      </x:c>
      <x:c r="B8" t="str">
        <x:f>IF($A8="","",SETUP!B8)</x:f>
        <x:v>ชลธิชา พรหมมา</x:v>
      </x:c>
      <x:c r="C8" t="str">
        <x:f>IF($A8="","",SETUP!C8)</x:f>
        <x:v>Operations</x:v>
      </x:c>
      <x:c r="D8" t="n">
        <x:f>IF($A8="","",SETUP!D8)</x:f>
        <x:v>30</x:v>
      </x:c>
      <x:c r="E8" t="n">
        <x:f>IF($A8="","",SUMIFS(LEAVE_LOG!$H$4:$H$200,LEAVE_LOG!$B$4:$B$200,$A8,LEAVE_LOG!$E$4:$E$200,"ลาป่วย"))</x:f>
        <x:v>3</x:v>
      </x:c>
      <x:c r="F8" t="n">
        <x:f>IF($A8="","",D8-E8)</x:f>
        <x:v>27</x:v>
      </x:c>
      <x:c r="G8" t="n">
        <x:f>IF($A8="","",SETUP!E8)</x:f>
        <x:v>6</x:v>
      </x:c>
      <x:c r="H8" t="n">
        <x:f>IF($A8="","",SUMIFS(LEAVE_LOG!$H$4:$H$200,LEAVE_LOG!$B$4:$B$200,$A8,LEAVE_LOG!$E$4:$E$200,"ลากิจ"))</x:f>
        <x:v>4</x:v>
      </x:c>
      <x:c r="I8" t="n">
        <x:f>IF($A8="","",G8-H8)</x:f>
        <x:v>2</x:v>
      </x:c>
      <x:c r="J8" t="n">
        <x:f>IF($A8="","",SETUP!F8)</x:f>
        <x:v>12</x:v>
      </x:c>
      <x:c r="K8" t="n">
        <x:f>IF($A8="","",SUMIFS(LEAVE_LOG!$H$4:$H$200,LEAVE_LOG!$B$4:$B$200,$A8,LEAVE_LOG!$E$4:$E$200,"ลาพักร้อน"))</x:f>
        <x:v>0</x:v>
      </x:c>
      <x:c r="L8" t="n">
        <x:f>IF($A8="","",J8-K8)</x:f>
        <x:v>12</x:v>
      </x:c>
      <x:c r="M8" t="n">
        <x:f>IF($A8="","",E8+H8+K8)</x:f>
        <x:v>7</x:v>
      </x:c>
    </x:row>
    <x:row r="9">
      <x:c r="A9" t="str">
        <x:f>IF(SETUP!A9="","",SETUP!A9)</x:f>
        <x:v>EMP006</x:v>
      </x:c>
      <x:c r="B9" t="str">
        <x:f>IF($A9="","",SETUP!B9)</x:f>
        <x:v>ภูริณัฐ ศรีสุข</x:v>
      </x:c>
      <x:c r="C9" t="str">
        <x:f>IF($A9="","",SETUP!C9)</x:f>
        <x:v>Sales</x:v>
      </x:c>
      <x:c r="D9" t="n">
        <x:f>IF($A9="","",SETUP!D9)</x:f>
        <x:v>30</x:v>
      </x:c>
      <x:c r="E9" t="n">
        <x:f>IF($A9="","",SUMIFS(LEAVE_LOG!$H$4:$H$200,LEAVE_LOG!$B$4:$B$200,$A9,LEAVE_LOG!$E$4:$E$200,"ลาป่วย"))</x:f>
        <x:v>3</x:v>
      </x:c>
      <x:c r="F9" t="n">
        <x:f>IF($A9="","",D9-E9)</x:f>
        <x:v>27</x:v>
      </x:c>
      <x:c r="G9" t="n">
        <x:f>IF($A9="","",SETUP!E9)</x:f>
        <x:v>6</x:v>
      </x:c>
      <x:c r="H9" t="n">
        <x:f>IF($A9="","",SUMIFS(LEAVE_LOG!$H$4:$H$200,LEAVE_LOG!$B$4:$B$200,$A9,LEAVE_LOG!$E$4:$E$200,"ลากิจ"))</x:f>
        <x:v>0</x:v>
      </x:c>
      <x:c r="I9" t="n">
        <x:f>IF($A9="","",G9-H9)</x:f>
        <x:v>6</x:v>
      </x:c>
      <x:c r="J9" t="n">
        <x:f>IF($A9="","",SETUP!F9)</x:f>
        <x:v>10</x:v>
      </x:c>
      <x:c r="K9" t="n">
        <x:f>IF($A9="","",SUMIFS(LEAVE_LOG!$H$4:$H$200,LEAVE_LOG!$B$4:$B$200,$A9,LEAVE_LOG!$E$4:$E$200,"ลาพักร้อน"))</x:f>
        <x:v>5</x:v>
      </x:c>
      <x:c r="L9" t="n">
        <x:f>IF($A9="","",J9-K9)</x:f>
        <x:v>5</x:v>
      </x:c>
      <x:c r="M9" t="n">
        <x:f>IF($A9="","",E9+H9+K9)</x:f>
        <x:v>8</x:v>
      </x:c>
    </x:row>
    <x:row r="10">
      <x:c r="A10" t="str">
        <x:f>IF(SETUP!A10="","",SETUP!A10)</x:f>
        <x:v>EMP007</x:v>
      </x:c>
      <x:c r="B10" t="str">
        <x:f>IF($A10="","",SETUP!B10)</x:f>
        <x:v>สุภัสสรา บุญมี</x:v>
      </x:c>
      <x:c r="C10" t="str">
        <x:f>IF($A10="","",SETUP!C10)</x:f>
        <x:v>HR</x:v>
      </x:c>
      <x:c r="D10" t="n">
        <x:f>IF($A10="","",SETUP!D10)</x:f>
        <x:v>30</x:v>
      </x:c>
      <x:c r="E10" t="n">
        <x:f>IF($A10="","",SUMIFS(LEAVE_LOG!$H$4:$H$200,LEAVE_LOG!$B$4:$B$200,$A10,LEAVE_LOG!$E$4:$E$200,"ลาป่วย"))</x:f>
        <x:v>3</x:v>
      </x:c>
      <x:c r="F10" t="n">
        <x:f>IF($A10="","",D10-E10)</x:f>
        <x:v>27</x:v>
      </x:c>
      <x:c r="G10" t="n">
        <x:f>IF($A10="","",SETUP!E10)</x:f>
        <x:v>6</x:v>
      </x:c>
      <x:c r="H10" t="n">
        <x:f>IF($A10="","",SUMIFS(LEAVE_LOG!$H$4:$H$200,LEAVE_LOG!$B$4:$B$200,$A10,LEAVE_LOG!$E$4:$E$200,"ลากิจ"))</x:f>
        <x:v>0</x:v>
      </x:c>
      <x:c r="I10" t="n">
        <x:f>IF($A10="","",G10-H10)</x:f>
        <x:v>6</x:v>
      </x:c>
      <x:c r="J10" t="n">
        <x:f>IF($A10="","",SETUP!F10)</x:f>
        <x:v>12</x:v>
      </x:c>
      <x:c r="K10" t="n">
        <x:f>IF($A10="","",SUMIFS(LEAVE_LOG!$H$4:$H$200,LEAVE_LOG!$B$4:$B$200,$A10,LEAVE_LOG!$E$4:$E$200,"ลาพักร้อน"))</x:f>
        <x:v>0</x:v>
      </x:c>
      <x:c r="L10" t="n">
        <x:f>IF($A10="","",J10-K10)</x:f>
        <x:v>12</x:v>
      </x:c>
      <x:c r="M10" t="n">
        <x:f>IF($A10="","",E10+H10+K10)</x:f>
        <x:v>3</x:v>
      </x:c>
    </x:row>
    <x:row r="11">
      <x:c r="A11" t="str">
        <x:f>IF(SETUP!A11="","",SETUP!A11)</x:f>
        <x:v>EMP008</x:v>
      </x:c>
      <x:c r="B11" t="str">
        <x:f>IF($A11="","",SETUP!B11)</x:f>
        <x:v>ปวริศร์ วัฒนะ</x:v>
      </x:c>
      <x:c r="C11" t="str">
        <x:f>IF($A11="","",SETUP!C11)</x:f>
        <x:v>IT</x:v>
      </x:c>
      <x:c r="D11" t="n">
        <x:f>IF($A11="","",SETUP!D11)</x:f>
        <x:v>30</x:v>
      </x:c>
      <x:c r="E11" t="n">
        <x:f>IF($A11="","",SUMIFS(LEAVE_LOG!$H$4:$H$200,LEAVE_LOG!$B$4:$B$200,$A11,LEAVE_LOG!$E$4:$E$200,"ลาป่วย"))</x:f>
        <x:v>4</x:v>
      </x:c>
      <x:c r="F11" t="n">
        <x:f>IF($A11="","",D11-E11)</x:f>
        <x:v>26</x:v>
      </x:c>
      <x:c r="G11" t="n">
        <x:f>IF($A11="","",SETUP!E11)</x:f>
        <x:v>6</x:v>
      </x:c>
      <x:c r="H11" t="n">
        <x:f>IF($A11="","",SUMIFS(LEAVE_LOG!$H$4:$H$200,LEAVE_LOG!$B$4:$B$200,$A11,LEAVE_LOG!$E$4:$E$200,"ลากิจ"))</x:f>
        <x:v>4</x:v>
      </x:c>
      <x:c r="I11" t="n">
        <x:f>IF($A11="","",G11-H11)</x:f>
        <x:v>2</x:v>
      </x:c>
      <x:c r="J11" t="n">
        <x:f>IF($A11="","",SETUP!F11)</x:f>
        <x:v>10</x:v>
      </x:c>
      <x:c r="K11" t="n">
        <x:f>IF($A11="","",SUMIFS(LEAVE_LOG!$H$4:$H$200,LEAVE_LOG!$B$4:$B$200,$A11,LEAVE_LOG!$E$4:$E$200,"ลาพักร้อน"))</x:f>
        <x:v>2</x:v>
      </x:c>
      <x:c r="L11" t="n">
        <x:f>IF($A11="","",J11-K11)</x:f>
        <x:v>8</x:v>
      </x:c>
      <x:c r="M11" t="n">
        <x:f>IF($A11="","",E11+H11+K11)</x:f>
        <x:v>10</x:v>
      </x:c>
    </x:row>
    <x:row r="12">
      <x:c r="A12" t="str">
        <x:f>IF(SETUP!A12="","",SETUP!A12)</x:f>
        <x:v>EMP009</x:v>
      </x:c>
      <x:c r="B12" t="str">
        <x:f>IF($A12="","",SETUP!B12)</x:f>
        <x:v>ณิชารีย์ แก้วดี</x:v>
      </x:c>
      <x:c r="C12" t="str">
        <x:f>IF($A12="","",SETUP!C12)</x:f>
        <x:v>Finance</x:v>
      </x:c>
      <x:c r="D12" t="n">
        <x:f>IF($A12="","",SETUP!D12)</x:f>
        <x:v>30</x:v>
      </x:c>
      <x:c r="E12" t="n">
        <x:f>IF($A12="","",SUMIFS(LEAVE_LOG!$H$4:$H$200,LEAVE_LOG!$B$4:$B$200,$A12,LEAVE_LOG!$E$4:$E$200,"ลาป่วย"))</x:f>
        <x:v>3</x:v>
      </x:c>
      <x:c r="F12" t="n">
        <x:f>IF($A12="","",D12-E12)</x:f>
        <x:v>27</x:v>
      </x:c>
      <x:c r="G12" t="n">
        <x:f>IF($A12="","",SETUP!E12)</x:f>
        <x:v>6</x:v>
      </x:c>
      <x:c r="H12" t="n">
        <x:f>IF($A12="","",SUMIFS(LEAVE_LOG!$H$4:$H$200,LEAVE_LOG!$B$4:$B$200,$A12,LEAVE_LOG!$E$4:$E$200,"ลากิจ"))</x:f>
        <x:v>0</x:v>
      </x:c>
      <x:c r="I12" t="n">
        <x:f>IF($A12="","",G12-H12)</x:f>
        <x:v>6</x:v>
      </x:c>
      <x:c r="J12" t="n">
        <x:f>IF($A12="","",SETUP!F12)</x:f>
        <x:v>12</x:v>
      </x:c>
      <x:c r="K12" t="n">
        <x:f>IF($A12="","",SUMIFS(LEAVE_LOG!$H$4:$H$200,LEAVE_LOG!$B$4:$B$200,$A12,LEAVE_LOG!$E$4:$E$200,"ลาพักร้อน"))</x:f>
        <x:v>3</x:v>
      </x:c>
      <x:c r="L12" t="n">
        <x:f>IF($A12="","",J12-K12)</x:f>
        <x:v>9</x:v>
      </x:c>
      <x:c r="M12" t="n">
        <x:f>IF($A12="","",E12+H12+K12)</x:f>
        <x:v>6</x:v>
      </x:c>
    </x:row>
    <x:row r="13">
      <x:c r="A13" t="str">
        <x:f>IF(SETUP!A13="","",SETUP!A13)</x:f>
        <x:v>EMP010</x:v>
      </x:c>
      <x:c r="B13" t="str">
        <x:f>IF($A13="","",SETUP!B13)</x:f>
        <x:v>ศุภกร ชัยพร</x:v>
      </x:c>
      <x:c r="C13" t="str">
        <x:f>IF($A13="","",SETUP!C13)</x:f>
        <x:v>Operations</x:v>
      </x:c>
      <x:c r="D13" t="n">
        <x:f>IF($A13="","",SETUP!D13)</x:f>
        <x:v>30</x:v>
      </x:c>
      <x:c r="E13" t="n">
        <x:f>IF($A13="","",SUMIFS(LEAVE_LOG!$H$4:$H$200,LEAVE_LOG!$B$4:$B$200,$A13,LEAVE_LOG!$E$4:$E$200,"ลาป่วย"))</x:f>
        <x:v>0</x:v>
      </x:c>
      <x:c r="F13" t="n">
        <x:f>IF($A13="","",D13-E13)</x:f>
        <x:v>30</x:v>
      </x:c>
      <x:c r="G13" t="n">
        <x:f>IF($A13="","",SETUP!E13)</x:f>
        <x:v>6</x:v>
      </x:c>
      <x:c r="H13" t="n">
        <x:f>IF($A13="","",SUMIFS(LEAVE_LOG!$H$4:$H$200,LEAVE_LOG!$B$4:$B$200,$A13,LEAVE_LOG!$E$4:$E$200,"ลากิจ"))</x:f>
        <x:v>1</x:v>
      </x:c>
      <x:c r="I13" t="n">
        <x:f>IF($A13="","",G13-H13)</x:f>
        <x:v>5</x:v>
      </x:c>
      <x:c r="J13" t="n">
        <x:f>IF($A13="","",SETUP!F13)</x:f>
        <x:v>10</x:v>
      </x:c>
      <x:c r="K13" t="n">
        <x:f>IF($A13="","",SUMIFS(LEAVE_LOG!$H$4:$H$200,LEAVE_LOG!$B$4:$B$200,$A13,LEAVE_LOG!$E$4:$E$200,"ลาพักร้อน"))</x:f>
        <x:v>0</x:v>
      </x:c>
      <x:c r="L13" t="n">
        <x:f>IF($A13="","",J13-K13)</x:f>
        <x:v>10</x:v>
      </x:c>
      <x:c r="M13" t="n">
        <x:f>IF($A13="","",E13+H13+K13)</x:f>
        <x:v>1</x:v>
      </x:c>
    </x:row>
    <x:row r="14">
      <x:c r="A14" t="str">
        <x:f>IF(SETUP!A14="","",SETUP!A14)</x:f>
        <x:v>EMP011</x:v>
      </x:c>
      <x:c r="B14" t="str">
        <x:f>IF($A14="","",SETUP!B14)</x:f>
        <x:v>อริสา รุ่งเรือง</x:v>
      </x:c>
      <x:c r="C14" t="str">
        <x:f>IF($A14="","",SETUP!C14)</x:f>
        <x:v>Marketing</x:v>
      </x:c>
      <x:c r="D14" t="n">
        <x:f>IF($A14="","",SETUP!D14)</x:f>
        <x:v>30</x:v>
      </x:c>
      <x:c r="E14" t="n">
        <x:f>IF($A14="","",SUMIFS(LEAVE_LOG!$H$4:$H$200,LEAVE_LOG!$B$4:$B$200,$A14,LEAVE_LOG!$E$4:$E$200,"ลาป่วย"))</x:f>
        <x:v>3</x:v>
      </x:c>
      <x:c r="F14" t="n">
        <x:f>IF($A14="","",D14-E14)</x:f>
        <x:v>27</x:v>
      </x:c>
      <x:c r="G14" t="n">
        <x:f>IF($A14="","",SETUP!E14)</x:f>
        <x:v>6</x:v>
      </x:c>
      <x:c r="H14" t="n">
        <x:f>IF($A14="","",SUMIFS(LEAVE_LOG!$H$4:$H$200,LEAVE_LOG!$B$4:$B$200,$A14,LEAVE_LOG!$E$4:$E$200,"ลากิจ"))</x:f>
        <x:v>1</x:v>
      </x:c>
      <x:c r="I14" t="n">
        <x:f>IF($A14="","",G14-H14)</x:f>
        <x:v>5</x:v>
      </x:c>
      <x:c r="J14" t="n">
        <x:f>IF($A14="","",SETUP!F14)</x:f>
        <x:v>12</x:v>
      </x:c>
      <x:c r="K14" t="n">
        <x:f>IF($A14="","",SUMIFS(LEAVE_LOG!$H$4:$H$200,LEAVE_LOG!$B$4:$B$200,$A14,LEAVE_LOG!$E$4:$E$200,"ลาพักร้อน"))</x:f>
        <x:v>1</x:v>
      </x:c>
      <x:c r="L14" t="n">
        <x:f>IF($A14="","",J14-K14)</x:f>
        <x:v>11</x:v>
      </x:c>
      <x:c r="M14" t="n">
        <x:f>IF($A14="","",E14+H14+K14)</x:f>
        <x:v>5</x:v>
      </x:c>
    </x:row>
    <x:row r="15">
      <x:c r="A15" t="str">
        <x:f>IF(SETUP!A15="","",SETUP!A15)</x:f>
        <x:v>EMP012</x:v>
      </x:c>
      <x:c r="B15" t="str">
        <x:f>IF($A15="","",SETUP!B15)</x:f>
        <x:v>ธีรภัทร คงมั่น</x:v>
      </x:c>
      <x:c r="C15" t="str">
        <x:f>IF($A15="","",SETUP!C15)</x:f>
        <x:v>Marketing</x:v>
      </x:c>
      <x:c r="D15" t="n">
        <x:f>IF($A15="","",SETUP!D15)</x:f>
        <x:v>30</x:v>
      </x:c>
      <x:c r="E15" t="n">
        <x:f>IF($A15="","",SUMIFS(LEAVE_LOG!$H$4:$H$200,LEAVE_LOG!$B$4:$B$200,$A15,LEAVE_LOG!$E$4:$E$200,"ลาป่วย"))</x:f>
        <x:v>6</x:v>
      </x:c>
      <x:c r="F15" t="n">
        <x:f>IF($A15="","",D15-E15)</x:f>
        <x:v>24</x:v>
      </x:c>
      <x:c r="G15" t="n">
        <x:f>IF($A15="","",SETUP!E15)</x:f>
        <x:v>6</x:v>
      </x:c>
      <x:c r="H15" t="n">
        <x:f>IF($A15="","",SUMIFS(LEAVE_LOG!$H$4:$H$200,LEAVE_LOG!$B$4:$B$200,$A15,LEAVE_LOG!$E$4:$E$200,"ลากิจ"))</x:f>
        <x:v>0</x:v>
      </x:c>
      <x:c r="I15" t="n">
        <x:f>IF($A15="","",G15-H15)</x:f>
        <x:v>6</x:v>
      </x:c>
      <x:c r="J15" t="n">
        <x:f>IF($A15="","",SETUP!F15)</x:f>
        <x:v>10</x:v>
      </x:c>
      <x:c r="K15" t="n">
        <x:f>IF($A15="","",SUMIFS(LEAVE_LOG!$H$4:$H$200,LEAVE_LOG!$B$4:$B$200,$A15,LEAVE_LOG!$E$4:$E$200,"ลาพักร้อน"))</x:f>
        <x:v>1</x:v>
      </x:c>
      <x:c r="L15" t="n">
        <x:f>IF($A15="","",J15-K15)</x:f>
        <x:v>9</x:v>
      </x:c>
      <x:c r="M15" t="n">
        <x:f>IF($A15="","",E15+H15+K15)</x:f>
        <x:v>7</x:v>
      </x:c>
    </x:row>
    <x:row r="16">
      <x:c r="A16" t="str">
        <x:f>IF(SETUP!A16="","",SETUP!A16)</x:f>
        <x:v>EMP013</x:v>
      </x:c>
      <x:c r="B16" t="str">
        <x:f>IF($A16="","",SETUP!B16)</x:f>
        <x:v>วรัญญา ศรีงาม</x:v>
      </x:c>
      <x:c r="C16" t="str">
        <x:f>IF($A16="","",SETUP!C16)</x:f>
        <x:v>Sales</x:v>
      </x:c>
      <x:c r="D16" t="n">
        <x:f>IF($A16="","",SETUP!D16)</x:f>
        <x:v>30</x:v>
      </x:c>
      <x:c r="E16" t="n">
        <x:f>IF($A16="","",SUMIFS(LEAVE_LOG!$H$4:$H$200,LEAVE_LOG!$B$4:$B$200,$A16,LEAVE_LOG!$E$4:$E$200,"ลาป่วย"))</x:f>
        <x:v>6</x:v>
      </x:c>
      <x:c r="F16" t="n">
        <x:f>IF($A16="","",D16-E16)</x:f>
        <x:v>24</x:v>
      </x:c>
      <x:c r="G16" t="n">
        <x:f>IF($A16="","",SETUP!E16)</x:f>
        <x:v>6</x:v>
      </x:c>
      <x:c r="H16" t="n">
        <x:f>IF($A16="","",SUMIFS(LEAVE_LOG!$H$4:$H$200,LEAVE_LOG!$B$4:$B$200,$A16,LEAVE_LOG!$E$4:$E$200,"ลากิจ"))</x:f>
        <x:v>1</x:v>
      </x:c>
      <x:c r="I16" t="n">
        <x:f>IF($A16="","",G16-H16)</x:f>
        <x:v>5</x:v>
      </x:c>
      <x:c r="J16" t="n">
        <x:f>IF($A16="","",SETUP!F16)</x:f>
        <x:v>12</x:v>
      </x:c>
      <x:c r="K16" t="n">
        <x:f>IF($A16="","",SUMIFS(LEAVE_LOG!$H$4:$H$200,LEAVE_LOG!$B$4:$B$200,$A16,LEAVE_LOG!$E$4:$E$200,"ลาพักร้อน"))</x:f>
        <x:v>0</x:v>
      </x:c>
      <x:c r="L16" t="n">
        <x:f>IF($A16="","",J16-K16)</x:f>
        <x:v>12</x:v>
      </x:c>
      <x:c r="M16" t="n">
        <x:f>IF($A16="","",E16+H16+K16)</x:f>
        <x:v>7</x:v>
      </x:c>
    </x:row>
    <x:row r="17">
      <x:c r="A17" t="str">
        <x:f>IF(SETUP!A17="","",SETUP!A17)</x:f>
        <x:v>EMP014</x:v>
      </x:c>
      <x:c r="B17" t="str">
        <x:f>IF($A17="","",SETUP!B17)</x:f>
        <x:v>ภาคภูมิ พูนผล</x:v>
      </x:c>
      <x:c r="C17" t="str">
        <x:f>IF($A17="","",SETUP!C17)</x:f>
        <x:v>Operations</x:v>
      </x:c>
      <x:c r="D17" t="n">
        <x:f>IF($A17="","",SETUP!D17)</x:f>
        <x:v>30</x:v>
      </x:c>
      <x:c r="E17" t="n">
        <x:f>IF($A17="","",SUMIFS(LEAVE_LOG!$H$4:$H$200,LEAVE_LOG!$B$4:$B$200,$A17,LEAVE_LOG!$E$4:$E$200,"ลาป่วย"))</x:f>
        <x:v>4</x:v>
      </x:c>
      <x:c r="F17" t="n">
        <x:f>IF($A17="","",D17-E17)</x:f>
        <x:v>26</x:v>
      </x:c>
      <x:c r="G17" t="n">
        <x:f>IF($A17="","",SETUP!E17)</x:f>
        <x:v>6</x:v>
      </x:c>
      <x:c r="H17" t="n">
        <x:f>IF($A17="","",SUMIFS(LEAVE_LOG!$H$4:$H$200,LEAVE_LOG!$B$4:$B$200,$A17,LEAVE_LOG!$E$4:$E$200,"ลากิจ"))</x:f>
        <x:v>2</x:v>
      </x:c>
      <x:c r="I17" t="n">
        <x:f>IF($A17="","",G17-H17)</x:f>
        <x:v>4</x:v>
      </x:c>
      <x:c r="J17" t="n">
        <x:f>IF($A17="","",SETUP!F17)</x:f>
        <x:v>10</x:v>
      </x:c>
      <x:c r="K17" t="n">
        <x:f>IF($A17="","",SUMIFS(LEAVE_LOG!$H$4:$H$200,LEAVE_LOG!$B$4:$B$200,$A17,LEAVE_LOG!$E$4:$E$200,"ลาพักร้อน"))</x:f>
        <x:v>2</x:v>
      </x:c>
      <x:c r="L17" t="n">
        <x:f>IF($A17="","",J17-K17)</x:f>
        <x:v>8</x:v>
      </x:c>
      <x:c r="M17" t="n">
        <x:f>IF($A17="","",E17+H17+K17)</x:f>
        <x:v>8</x:v>
      </x:c>
    </x:row>
    <x:row r="18">
      <x:c r="A18" t="str">
        <x:f>IF(SETUP!A18="","",SETUP!A18)</x:f>
        <x:v>EMP015</x:v>
      </x:c>
      <x:c r="B18" t="str">
        <x:f>IF($A18="","",SETUP!B18)</x:f>
        <x:v>ชนากานต์ มีสุข</x:v>
      </x:c>
      <x:c r="C18" t="str">
        <x:f>IF($A18="","",SETUP!C18)</x:f>
        <x:v>IT</x:v>
      </x:c>
      <x:c r="D18" t="n">
        <x:f>IF($A18="","",SETUP!D18)</x:f>
        <x:v>30</x:v>
      </x:c>
      <x:c r="E18" t="n">
        <x:f>IF($A18="","",SUMIFS(LEAVE_LOG!$H$4:$H$200,LEAVE_LOG!$B$4:$B$200,$A18,LEAVE_LOG!$E$4:$E$200,"ลาป่วย"))</x:f>
        <x:v>5</x:v>
      </x:c>
      <x:c r="F18" t="n">
        <x:f>IF($A18="","",D18-E18)</x:f>
        <x:v>25</x:v>
      </x:c>
      <x:c r="G18" t="n">
        <x:f>IF($A18="","",SETUP!E18)</x:f>
        <x:v>6</x:v>
      </x:c>
      <x:c r="H18" t="n">
        <x:f>IF($A18="","",SUMIFS(LEAVE_LOG!$H$4:$H$200,LEAVE_LOG!$B$4:$B$200,$A18,LEAVE_LOG!$E$4:$E$200,"ลากิจ"))</x:f>
        <x:v>0</x:v>
      </x:c>
      <x:c r="I18" t="n">
        <x:f>IF($A18="","",G18-H18)</x:f>
        <x:v>6</x:v>
      </x:c>
      <x:c r="J18" t="n">
        <x:f>IF($A18="","",SETUP!F18)</x:f>
        <x:v>12</x:v>
      </x:c>
      <x:c r="K18" t="n">
        <x:f>IF($A18="","",SUMIFS(LEAVE_LOG!$H$4:$H$200,LEAVE_LOG!$B$4:$B$200,$A18,LEAVE_LOG!$E$4:$E$200,"ลาพักร้อน"))</x:f>
        <x:v>0</x:v>
      </x:c>
      <x:c r="L18" t="n">
        <x:f>IF($A18="","",J18-K18)</x:f>
        <x:v>12</x:v>
      </x:c>
      <x:c r="M18" t="n">
        <x:f>IF($A18="","",E18+H18+K18)</x:f>
        <x:v>5</x:v>
      </x:c>
    </x:row>
    <x:row r="19">
      <x:c r="A19" t="str">
        <x:f>IF(SETUP!A19="","",SETUP!A19)</x:f>
      </x:c>
      <x:c r="B19" t="str">
        <x:f>IF($A19="","",SETUP!B19)</x:f>
      </x:c>
      <x:c r="C19" t="str">
        <x:f>IF($A19="","",SETUP!C19)</x:f>
      </x:c>
      <x:c r="D19" t="str">
        <x:f>IF($A19="","",SETUP!D19)</x:f>
      </x:c>
      <x:c r="E19" t="str">
        <x:f>IF($A19="","",SUMIFS(LEAVE_LOG!$H$4:$H$200,LEAVE_LOG!$B$4:$B$200,$A19,LEAVE_LOG!$E$4:$E$200,"ลาป่วย"))</x:f>
      </x:c>
      <x:c r="F19" t="str">
        <x:f>IF($A19="","",D19-E19)</x:f>
      </x:c>
      <x:c r="G19" t="str">
        <x:f>IF($A19="","",SETUP!E19)</x:f>
      </x:c>
      <x:c r="H19" t="str">
        <x:f>IF($A19="","",SUMIFS(LEAVE_LOG!$H$4:$H$200,LEAVE_LOG!$B$4:$B$200,$A19,LEAVE_LOG!$E$4:$E$200,"ลากิจ"))</x:f>
      </x:c>
      <x:c r="I19" t="str">
        <x:f>IF($A19="","",G19-H19)</x:f>
      </x:c>
      <x:c r="J19" t="str">
        <x:f>IF($A19="","",SETUP!F19)</x:f>
      </x:c>
      <x:c r="K19" t="str">
        <x:f>IF($A19="","",SUMIFS(LEAVE_LOG!$H$4:$H$200,LEAVE_LOG!$B$4:$B$200,$A19,LEAVE_LOG!$E$4:$E$200,"ลาพักร้อน"))</x:f>
      </x:c>
      <x:c r="L19" t="str">
        <x:f>IF($A19="","",J19-K19)</x:f>
      </x:c>
      <x:c r="M19" t="str">
        <x:f>IF($A19="","",E19+H19+K19)</x:f>
      </x:c>
    </x:row>
    <x:row r="20">
      <x:c r="A20" t="str">
        <x:f>IF(SETUP!A20="","",SETUP!A20)</x:f>
      </x:c>
      <x:c r="B20" t="str">
        <x:f>IF($A20="","",SETUP!B20)</x:f>
      </x:c>
      <x:c r="C20" t="str">
        <x:f>IF($A20="","",SETUP!C20)</x:f>
      </x:c>
      <x:c r="D20" t="str">
        <x:f>IF($A20="","",SETUP!D20)</x:f>
      </x:c>
      <x:c r="E20" t="str">
        <x:f>IF($A20="","",SUMIFS(LEAVE_LOG!$H$4:$H$200,LEAVE_LOG!$B$4:$B$200,$A20,LEAVE_LOG!$E$4:$E$200,"ลาป่วย"))</x:f>
      </x:c>
      <x:c r="F20" t="str">
        <x:f>IF($A20="","",D20-E20)</x:f>
      </x:c>
      <x:c r="G20" t="str">
        <x:f>IF($A20="","",SETUP!E20)</x:f>
      </x:c>
      <x:c r="H20" t="str">
        <x:f>IF($A20="","",SUMIFS(LEAVE_LOG!$H$4:$H$200,LEAVE_LOG!$B$4:$B$200,$A20,LEAVE_LOG!$E$4:$E$200,"ลากิจ"))</x:f>
      </x:c>
      <x:c r="I20" t="str">
        <x:f>IF($A20="","",G20-H20)</x:f>
      </x:c>
      <x:c r="J20" t="str">
        <x:f>IF($A20="","",SETUP!F20)</x:f>
      </x:c>
      <x:c r="K20" t="str">
        <x:f>IF($A20="","",SUMIFS(LEAVE_LOG!$H$4:$H$200,LEAVE_LOG!$B$4:$B$200,$A20,LEAVE_LOG!$E$4:$E$200,"ลาพักร้อน"))</x:f>
      </x:c>
      <x:c r="L20" t="str">
        <x:f>IF($A20="","",J20-K20)</x:f>
      </x:c>
      <x:c r="M20" t="str">
        <x:f>IF($A20="","",E20+H20+K20)</x:f>
      </x:c>
    </x:row>
    <x:row r="21">
      <x:c r="A21" t="str">
        <x:f>IF(SETUP!A21="","",SETUP!A21)</x:f>
      </x:c>
      <x:c r="B21" t="str">
        <x:f>IF($A21="","",SETUP!B21)</x:f>
      </x:c>
      <x:c r="C21" t="str">
        <x:f>IF($A21="","",SETUP!C21)</x:f>
      </x:c>
      <x:c r="D21" t="str">
        <x:f>IF($A21="","",SETUP!D21)</x:f>
      </x:c>
      <x:c r="E21" t="str">
        <x:f>IF($A21="","",SUMIFS(LEAVE_LOG!$H$4:$H$200,LEAVE_LOG!$B$4:$B$200,$A21,LEAVE_LOG!$E$4:$E$200,"ลาป่วย"))</x:f>
      </x:c>
      <x:c r="F21" t="str">
        <x:f>IF($A21="","",D21-E21)</x:f>
      </x:c>
      <x:c r="G21" t="str">
        <x:f>IF($A21="","",SETUP!E21)</x:f>
      </x:c>
      <x:c r="H21" t="str">
        <x:f>IF($A21="","",SUMIFS(LEAVE_LOG!$H$4:$H$200,LEAVE_LOG!$B$4:$B$200,$A21,LEAVE_LOG!$E$4:$E$200,"ลากิจ"))</x:f>
      </x:c>
      <x:c r="I21" t="str">
        <x:f>IF($A21="","",G21-H21)</x:f>
      </x:c>
      <x:c r="J21" t="str">
        <x:f>IF($A21="","",SETUP!F21)</x:f>
      </x:c>
      <x:c r="K21" t="str">
        <x:f>IF($A21="","",SUMIFS(LEAVE_LOG!$H$4:$H$200,LEAVE_LOG!$B$4:$B$200,$A21,LEAVE_LOG!$E$4:$E$200,"ลาพักร้อน"))</x:f>
      </x:c>
      <x:c r="L21" t="str">
        <x:f>IF($A21="","",J21-K21)</x:f>
      </x:c>
      <x:c r="M21" t="str">
        <x:f>IF($A21="","",E21+H21+K21)</x:f>
      </x:c>
    </x:row>
    <x:row r="22">
      <x:c r="A22" t="str">
        <x:f>IF(SETUP!A22="","",SETUP!A22)</x:f>
      </x:c>
      <x:c r="B22" t="str">
        <x:f>IF($A22="","",SETUP!B22)</x:f>
      </x:c>
      <x:c r="C22" t="str">
        <x:f>IF($A22="","",SETUP!C22)</x:f>
      </x:c>
      <x:c r="D22" t="str">
        <x:f>IF($A22="","",SETUP!D22)</x:f>
      </x:c>
      <x:c r="E22" t="str">
        <x:f>IF($A22="","",SUMIFS(LEAVE_LOG!$H$4:$H$200,LEAVE_LOG!$B$4:$B$200,$A22,LEAVE_LOG!$E$4:$E$200,"ลาป่วย"))</x:f>
      </x:c>
      <x:c r="F22" t="str">
        <x:f>IF($A22="","",D22-E22)</x:f>
      </x:c>
      <x:c r="G22" t="str">
        <x:f>IF($A22="","",SETUP!E22)</x:f>
      </x:c>
      <x:c r="H22" t="str">
        <x:f>IF($A22="","",SUMIFS(LEAVE_LOG!$H$4:$H$200,LEAVE_LOG!$B$4:$B$200,$A22,LEAVE_LOG!$E$4:$E$200,"ลากิจ"))</x:f>
      </x:c>
      <x:c r="I22" t="str">
        <x:f>IF($A22="","",G22-H22)</x:f>
      </x:c>
      <x:c r="J22" t="str">
        <x:f>IF($A22="","",SETUP!F22)</x:f>
      </x:c>
      <x:c r="K22" t="str">
        <x:f>IF($A22="","",SUMIFS(LEAVE_LOG!$H$4:$H$200,LEAVE_LOG!$B$4:$B$200,$A22,LEAVE_LOG!$E$4:$E$200,"ลาพักร้อน"))</x:f>
      </x:c>
      <x:c r="L22" t="str">
        <x:f>IF($A22="","",J22-K22)</x:f>
      </x:c>
      <x:c r="M22" t="str">
        <x:f>IF($A22="","",E22+H22+K22)</x:f>
      </x:c>
    </x:row>
    <x:row r="23">
      <x:c r="A23" t="str">
        <x:f>IF(SETUP!A23="","",SETUP!A23)</x:f>
      </x:c>
      <x:c r="B23" t="str">
        <x:f>IF($A23="","",SETUP!B23)</x:f>
      </x:c>
      <x:c r="C23" t="str">
        <x:f>IF($A23="","",SETUP!C23)</x:f>
      </x:c>
      <x:c r="D23" t="str">
        <x:f>IF($A23="","",SETUP!D23)</x:f>
      </x:c>
      <x:c r="E23" t="str">
        <x:f>IF($A23="","",SUMIFS(LEAVE_LOG!$H$4:$H$200,LEAVE_LOG!$B$4:$B$200,$A23,LEAVE_LOG!$E$4:$E$200,"ลาป่วย"))</x:f>
      </x:c>
      <x:c r="F23" t="str">
        <x:f>IF($A23="","",D23-E23)</x:f>
      </x:c>
      <x:c r="G23" t="str">
        <x:f>IF($A23="","",SETUP!E23)</x:f>
      </x:c>
      <x:c r="H23" t="str">
        <x:f>IF($A23="","",SUMIFS(LEAVE_LOG!$H$4:$H$200,LEAVE_LOG!$B$4:$B$200,$A23,LEAVE_LOG!$E$4:$E$200,"ลากิจ"))</x:f>
      </x:c>
      <x:c r="I23" t="str">
        <x:f>IF($A23="","",G23-H23)</x:f>
      </x:c>
      <x:c r="J23" t="str">
        <x:f>IF($A23="","",SETUP!F23)</x:f>
      </x:c>
      <x:c r="K23" t="str">
        <x:f>IF($A23="","",SUMIFS(LEAVE_LOG!$H$4:$H$200,LEAVE_LOG!$B$4:$B$200,$A23,LEAVE_LOG!$E$4:$E$200,"ลาพักร้อน"))</x:f>
      </x:c>
      <x:c r="L23" t="str">
        <x:f>IF($A23="","",J23-K23)</x:f>
      </x:c>
      <x:c r="M23" t="str">
        <x:f>IF($A23="","",E23+H23+K23)</x:f>
      </x:c>
    </x:row>
    <x:row r="24">
      <x:c r="A24" t="str">
        <x:f>IF(SETUP!A24="","",SETUP!A24)</x:f>
      </x:c>
      <x:c r="B24" t="str">
        <x:f>IF($A24="","",SETUP!B24)</x:f>
      </x:c>
      <x:c r="C24" t="str">
        <x:f>IF($A24="","",SETUP!C24)</x:f>
      </x:c>
      <x:c r="D24" t="str">
        <x:f>IF($A24="","",SETUP!D24)</x:f>
      </x:c>
      <x:c r="E24" t="str">
        <x:f>IF($A24="","",SUMIFS(LEAVE_LOG!$H$4:$H$200,LEAVE_LOG!$B$4:$B$200,$A24,LEAVE_LOG!$E$4:$E$200,"ลาป่วย"))</x:f>
      </x:c>
      <x:c r="F24" t="str">
        <x:f>IF($A24="","",D24-E24)</x:f>
      </x:c>
      <x:c r="G24" t="str">
        <x:f>IF($A24="","",SETUP!E24)</x:f>
      </x:c>
      <x:c r="H24" t="str">
        <x:f>IF($A24="","",SUMIFS(LEAVE_LOG!$H$4:$H$200,LEAVE_LOG!$B$4:$B$200,$A24,LEAVE_LOG!$E$4:$E$200,"ลากิจ"))</x:f>
      </x:c>
      <x:c r="I24" t="str">
        <x:f>IF($A24="","",G24-H24)</x:f>
      </x:c>
      <x:c r="J24" t="str">
        <x:f>IF($A24="","",SETUP!F24)</x:f>
      </x:c>
      <x:c r="K24" t="str">
        <x:f>IF($A24="","",SUMIFS(LEAVE_LOG!$H$4:$H$200,LEAVE_LOG!$B$4:$B$200,$A24,LEAVE_LOG!$E$4:$E$200,"ลาพักร้อน"))</x:f>
      </x:c>
      <x:c r="L24" t="str">
        <x:f>IF($A24="","",J24-K24)</x:f>
      </x:c>
      <x:c r="M24" t="str">
        <x:f>IF($A24="","",E24+H24+K24)</x:f>
      </x:c>
    </x:row>
    <x:row r="25">
      <x:c r="A25" t="str">
        <x:f>IF(SETUP!A25="","",SETUP!A25)</x:f>
      </x:c>
      <x:c r="B25" t="str">
        <x:f>IF($A25="","",SETUP!B25)</x:f>
      </x:c>
      <x:c r="C25" t="str">
        <x:f>IF($A25="","",SETUP!C25)</x:f>
      </x:c>
      <x:c r="D25" t="str">
        <x:f>IF($A25="","",SETUP!D25)</x:f>
      </x:c>
      <x:c r="E25" t="str">
        <x:f>IF($A25="","",SUMIFS(LEAVE_LOG!$H$4:$H$200,LEAVE_LOG!$B$4:$B$200,$A25,LEAVE_LOG!$E$4:$E$200,"ลาป่วย"))</x:f>
      </x:c>
      <x:c r="F25" t="str">
        <x:f>IF($A25="","",D25-E25)</x:f>
      </x:c>
      <x:c r="G25" t="str">
        <x:f>IF($A25="","",SETUP!E25)</x:f>
      </x:c>
      <x:c r="H25" t="str">
        <x:f>IF($A25="","",SUMIFS(LEAVE_LOG!$H$4:$H$200,LEAVE_LOG!$B$4:$B$200,$A25,LEAVE_LOG!$E$4:$E$200,"ลากิจ"))</x:f>
      </x:c>
      <x:c r="I25" t="str">
        <x:f>IF($A25="","",G25-H25)</x:f>
      </x:c>
      <x:c r="J25" t="str">
        <x:f>IF($A25="","",SETUP!F25)</x:f>
      </x:c>
      <x:c r="K25" t="str">
        <x:f>IF($A25="","",SUMIFS(LEAVE_LOG!$H$4:$H$200,LEAVE_LOG!$B$4:$B$200,$A25,LEAVE_LOG!$E$4:$E$200,"ลาพักร้อน"))</x:f>
      </x:c>
      <x:c r="L25" t="str">
        <x:f>IF($A25="","",J25-K25)</x:f>
      </x:c>
      <x:c r="M25" t="str">
        <x:f>IF($A25="","",E25+H25+K25)</x:f>
      </x:c>
    </x:row>
    <x:row r="26">
      <x:c r="A26" t="str">
        <x:f>IF(SETUP!A26="","",SETUP!A26)</x:f>
      </x:c>
      <x:c r="B26" t="str">
        <x:f>IF($A26="","",SETUP!B26)</x:f>
      </x:c>
      <x:c r="C26" t="str">
        <x:f>IF($A26="","",SETUP!C26)</x:f>
      </x:c>
      <x:c r="D26" t="str">
        <x:f>IF($A26="","",SETUP!D26)</x:f>
      </x:c>
      <x:c r="E26" t="str">
        <x:f>IF($A26="","",SUMIFS(LEAVE_LOG!$H$4:$H$200,LEAVE_LOG!$B$4:$B$200,$A26,LEAVE_LOG!$E$4:$E$200,"ลาป่วย"))</x:f>
      </x:c>
      <x:c r="F26" t="str">
        <x:f>IF($A26="","",D26-E26)</x:f>
      </x:c>
      <x:c r="G26" t="str">
        <x:f>IF($A26="","",SETUP!E26)</x:f>
      </x:c>
      <x:c r="H26" t="str">
        <x:f>IF($A26="","",SUMIFS(LEAVE_LOG!$H$4:$H$200,LEAVE_LOG!$B$4:$B$200,$A26,LEAVE_LOG!$E$4:$E$200,"ลากิจ"))</x:f>
      </x:c>
      <x:c r="I26" t="str">
        <x:f>IF($A26="","",G26-H26)</x:f>
      </x:c>
      <x:c r="J26" t="str">
        <x:f>IF($A26="","",SETUP!F26)</x:f>
      </x:c>
      <x:c r="K26" t="str">
        <x:f>IF($A26="","",SUMIFS(LEAVE_LOG!$H$4:$H$200,LEAVE_LOG!$B$4:$B$200,$A26,LEAVE_LOG!$E$4:$E$200,"ลาพักร้อน"))</x:f>
      </x:c>
      <x:c r="L26" t="str">
        <x:f>IF($A26="","",J26-K26)</x:f>
      </x:c>
      <x:c r="M26" t="str">
        <x:f>IF($A26="","",E26+H26+K26)</x:f>
      </x:c>
    </x:row>
    <x:row r="27">
      <x:c r="A27" t="str">
        <x:f>IF(SETUP!A27="","",SETUP!A27)</x:f>
      </x:c>
      <x:c r="B27" t="str">
        <x:f>IF($A27="","",SETUP!B27)</x:f>
      </x:c>
      <x:c r="C27" t="str">
        <x:f>IF($A27="","",SETUP!C27)</x:f>
      </x:c>
      <x:c r="D27" t="str">
        <x:f>IF($A27="","",SETUP!D27)</x:f>
      </x:c>
      <x:c r="E27" t="str">
        <x:f>IF($A27="","",SUMIFS(LEAVE_LOG!$H$4:$H$200,LEAVE_LOG!$B$4:$B$200,$A27,LEAVE_LOG!$E$4:$E$200,"ลาป่วย"))</x:f>
      </x:c>
      <x:c r="F27" t="str">
        <x:f>IF($A27="","",D27-E27)</x:f>
      </x:c>
      <x:c r="G27" t="str">
        <x:f>IF($A27="","",SETUP!E27)</x:f>
      </x:c>
      <x:c r="H27" t="str">
        <x:f>IF($A27="","",SUMIFS(LEAVE_LOG!$H$4:$H$200,LEAVE_LOG!$B$4:$B$200,$A27,LEAVE_LOG!$E$4:$E$200,"ลากิจ"))</x:f>
      </x:c>
      <x:c r="I27" t="str">
        <x:f>IF($A27="","",G27-H27)</x:f>
      </x:c>
      <x:c r="J27" t="str">
        <x:f>IF($A27="","",SETUP!F27)</x:f>
      </x:c>
      <x:c r="K27" t="str">
        <x:f>IF($A27="","",SUMIFS(LEAVE_LOG!$H$4:$H$200,LEAVE_LOG!$B$4:$B$200,$A27,LEAVE_LOG!$E$4:$E$200,"ลาพักร้อน"))</x:f>
      </x:c>
      <x:c r="L27" t="str">
        <x:f>IF($A27="","",J27-K27)</x:f>
      </x:c>
      <x:c r="M27" t="str">
        <x:f>IF($A27="","",E27+H27+K27)</x:f>
      </x:c>
    </x:row>
    <x:row r="28">
      <x:c r="A28" t="str">
        <x:f>IF(SETUP!A28="","",SETUP!A28)</x:f>
      </x:c>
      <x:c r="B28" t="str">
        <x:f>IF($A28="","",SETUP!B28)</x:f>
      </x:c>
      <x:c r="C28" t="str">
        <x:f>IF($A28="","",SETUP!C28)</x:f>
      </x:c>
      <x:c r="D28" t="str">
        <x:f>IF($A28="","",SETUP!D28)</x:f>
      </x:c>
      <x:c r="E28" t="str">
        <x:f>IF($A28="","",SUMIFS(LEAVE_LOG!$H$4:$H$200,LEAVE_LOG!$B$4:$B$200,$A28,LEAVE_LOG!$E$4:$E$200,"ลาป่วย"))</x:f>
      </x:c>
      <x:c r="F28" t="str">
        <x:f>IF($A28="","",D28-E28)</x:f>
      </x:c>
      <x:c r="G28" t="str">
        <x:f>IF($A28="","",SETUP!E28)</x:f>
      </x:c>
      <x:c r="H28" t="str">
        <x:f>IF($A28="","",SUMIFS(LEAVE_LOG!$H$4:$H$200,LEAVE_LOG!$B$4:$B$200,$A28,LEAVE_LOG!$E$4:$E$200,"ลากิจ"))</x:f>
      </x:c>
      <x:c r="I28" t="str">
        <x:f>IF($A28="","",G28-H28)</x:f>
      </x:c>
      <x:c r="J28" t="str">
        <x:f>IF($A28="","",SETUP!F28)</x:f>
      </x:c>
      <x:c r="K28" t="str">
        <x:f>IF($A28="","",SUMIFS(LEAVE_LOG!$H$4:$H$200,LEAVE_LOG!$B$4:$B$200,$A28,LEAVE_LOG!$E$4:$E$200,"ลาพักร้อน"))</x:f>
      </x:c>
      <x:c r="L28" t="str">
        <x:f>IF($A28="","",J28-K28)</x:f>
      </x:c>
      <x:c r="M28" t="str">
        <x:f>IF($A28="","",E28+H28+K28)</x:f>
      </x:c>
    </x:row>
    <x:row r="29">
      <x:c r="A29" t="str">
        <x:f>IF(SETUP!A29="","",SETUP!A29)</x:f>
      </x:c>
      <x:c r="B29" t="str">
        <x:f>IF($A29="","",SETUP!B29)</x:f>
      </x:c>
      <x:c r="C29" t="str">
        <x:f>IF($A29="","",SETUP!C29)</x:f>
      </x:c>
      <x:c r="D29" t="str">
        <x:f>IF($A29="","",SETUP!D29)</x:f>
      </x:c>
      <x:c r="E29" t="str">
        <x:f>IF($A29="","",SUMIFS(LEAVE_LOG!$H$4:$H$200,LEAVE_LOG!$B$4:$B$200,$A29,LEAVE_LOG!$E$4:$E$200,"ลาป่วย"))</x:f>
      </x:c>
      <x:c r="F29" t="str">
        <x:f>IF($A29="","",D29-E29)</x:f>
      </x:c>
      <x:c r="G29" t="str">
        <x:f>IF($A29="","",SETUP!E29)</x:f>
      </x:c>
      <x:c r="H29" t="str">
        <x:f>IF($A29="","",SUMIFS(LEAVE_LOG!$H$4:$H$200,LEAVE_LOG!$B$4:$B$200,$A29,LEAVE_LOG!$E$4:$E$200,"ลากิจ"))</x:f>
      </x:c>
      <x:c r="I29" t="str">
        <x:f>IF($A29="","",G29-H29)</x:f>
      </x:c>
      <x:c r="J29" t="str">
        <x:f>IF($A29="","",SETUP!F29)</x:f>
      </x:c>
      <x:c r="K29" t="str">
        <x:f>IF($A29="","",SUMIFS(LEAVE_LOG!$H$4:$H$200,LEAVE_LOG!$B$4:$B$200,$A29,LEAVE_LOG!$E$4:$E$200,"ลาพักร้อน"))</x:f>
      </x:c>
      <x:c r="L29" t="str">
        <x:f>IF($A29="","",J29-K29)</x:f>
      </x:c>
      <x:c r="M29" t="str">
        <x:f>IF($A29="","",E29+H29+K29)</x:f>
      </x:c>
    </x:row>
    <x:row r="30">
      <x:c r="A30" t="str">
        <x:f>IF(SETUP!A30="","",SETUP!A30)</x:f>
      </x:c>
      <x:c r="B30" t="str">
        <x:f>IF($A30="","",SETUP!B30)</x:f>
      </x:c>
      <x:c r="C30" t="str">
        <x:f>IF($A30="","",SETUP!C30)</x:f>
      </x:c>
      <x:c r="D30" t="str">
        <x:f>IF($A30="","",SETUP!D30)</x:f>
      </x:c>
      <x:c r="E30" t="str">
        <x:f>IF($A30="","",SUMIFS(LEAVE_LOG!$H$4:$H$200,LEAVE_LOG!$B$4:$B$200,$A30,LEAVE_LOG!$E$4:$E$200,"ลาป่วย"))</x:f>
      </x:c>
      <x:c r="F30" t="str">
        <x:f>IF($A30="","",D30-E30)</x:f>
      </x:c>
      <x:c r="G30" t="str">
        <x:f>IF($A30="","",SETUP!E30)</x:f>
      </x:c>
      <x:c r="H30" t="str">
        <x:f>IF($A30="","",SUMIFS(LEAVE_LOG!$H$4:$H$200,LEAVE_LOG!$B$4:$B$200,$A30,LEAVE_LOG!$E$4:$E$200,"ลากิจ"))</x:f>
      </x:c>
      <x:c r="I30" t="str">
        <x:f>IF($A30="","",G30-H30)</x:f>
      </x:c>
      <x:c r="J30" t="str">
        <x:f>IF($A30="","",SETUP!F30)</x:f>
      </x:c>
      <x:c r="K30" t="str">
        <x:f>IF($A30="","",SUMIFS(LEAVE_LOG!$H$4:$H$200,LEAVE_LOG!$B$4:$B$200,$A30,LEAVE_LOG!$E$4:$E$200,"ลาพักร้อน"))</x:f>
      </x:c>
      <x:c r="L30" t="str">
        <x:f>IF($A30="","",J30-K30)</x:f>
      </x:c>
      <x:c r="M30" t="str">
        <x:f>IF($A30="","",E30+H30+K30)</x:f>
      </x:c>
    </x:row>
    <x:row r="31">
      <x:c r="A31" t="str">
        <x:f>IF(SETUP!A31="","",SETUP!A31)</x:f>
      </x:c>
      <x:c r="B31" t="str">
        <x:f>IF($A31="","",SETUP!B31)</x:f>
      </x:c>
      <x:c r="C31" t="str">
        <x:f>IF($A31="","",SETUP!C31)</x:f>
      </x:c>
      <x:c r="D31" t="str">
        <x:f>IF($A31="","",SETUP!D31)</x:f>
      </x:c>
      <x:c r="E31" t="str">
        <x:f>IF($A31="","",SUMIFS(LEAVE_LOG!$H$4:$H$200,LEAVE_LOG!$B$4:$B$200,$A31,LEAVE_LOG!$E$4:$E$200,"ลาป่วย"))</x:f>
      </x:c>
      <x:c r="F31" t="str">
        <x:f>IF($A31="","",D31-E31)</x:f>
      </x:c>
      <x:c r="G31" t="str">
        <x:f>IF($A31="","",SETUP!E31)</x:f>
      </x:c>
      <x:c r="H31" t="str">
        <x:f>IF($A31="","",SUMIFS(LEAVE_LOG!$H$4:$H$200,LEAVE_LOG!$B$4:$B$200,$A31,LEAVE_LOG!$E$4:$E$200,"ลากิจ"))</x:f>
      </x:c>
      <x:c r="I31" t="str">
        <x:f>IF($A31="","",G31-H31)</x:f>
      </x:c>
      <x:c r="J31" t="str">
        <x:f>IF($A31="","",SETUP!F31)</x:f>
      </x:c>
      <x:c r="K31" t="str">
        <x:f>IF($A31="","",SUMIFS(LEAVE_LOG!$H$4:$H$200,LEAVE_LOG!$B$4:$B$200,$A31,LEAVE_LOG!$E$4:$E$200,"ลาพักร้อน"))</x:f>
      </x:c>
      <x:c r="L31" t="str">
        <x:f>IF($A31="","",J31-K31)</x:f>
      </x:c>
      <x:c r="M31" t="str">
        <x:f>IF($A31="","",E31+H31+K31)</x:f>
      </x:c>
    </x:row>
    <x:row r="32">
      <x:c r="A32" t="str">
        <x:f>IF(SETUP!A32="","",SETUP!A32)</x:f>
      </x:c>
      <x:c r="B32" t="str">
        <x:f>IF($A32="","",SETUP!B32)</x:f>
      </x:c>
      <x:c r="C32" t="str">
        <x:f>IF($A32="","",SETUP!C32)</x:f>
      </x:c>
      <x:c r="D32" t="str">
        <x:f>IF($A32="","",SETUP!D32)</x:f>
      </x:c>
      <x:c r="E32" t="str">
        <x:f>IF($A32="","",SUMIFS(LEAVE_LOG!$H$4:$H$200,LEAVE_LOG!$B$4:$B$200,$A32,LEAVE_LOG!$E$4:$E$200,"ลาป่วย"))</x:f>
      </x:c>
      <x:c r="F32" t="str">
        <x:f>IF($A32="","",D32-E32)</x:f>
      </x:c>
      <x:c r="G32" t="str">
        <x:f>IF($A32="","",SETUP!E32)</x:f>
      </x:c>
      <x:c r="H32" t="str">
        <x:f>IF($A32="","",SUMIFS(LEAVE_LOG!$H$4:$H$200,LEAVE_LOG!$B$4:$B$200,$A32,LEAVE_LOG!$E$4:$E$200,"ลากิจ"))</x:f>
      </x:c>
      <x:c r="I32" t="str">
        <x:f>IF($A32="","",G32-H32)</x:f>
      </x:c>
      <x:c r="J32" t="str">
        <x:f>IF($A32="","",SETUP!F32)</x:f>
      </x:c>
      <x:c r="K32" t="str">
        <x:f>IF($A32="","",SUMIFS(LEAVE_LOG!$H$4:$H$200,LEAVE_LOG!$B$4:$B$200,$A32,LEAVE_LOG!$E$4:$E$200,"ลาพักร้อน"))</x:f>
      </x:c>
      <x:c r="L32" t="str">
        <x:f>IF($A32="","",J32-K32)</x:f>
      </x:c>
      <x:c r="M32" t="str">
        <x:f>IF($A32="","",E32+H32+K32)</x:f>
      </x:c>
    </x:row>
    <x:row r="33">
      <x:c r="A33" t="str">
        <x:f>IF(SETUP!A33="","",SETUP!A33)</x:f>
      </x:c>
      <x:c r="B33" t="str">
        <x:f>IF($A33="","",SETUP!B33)</x:f>
      </x:c>
      <x:c r="C33" t="str">
        <x:f>IF($A33="","",SETUP!C33)</x:f>
      </x:c>
      <x:c r="D33" t="str">
        <x:f>IF($A33="","",SETUP!D33)</x:f>
      </x:c>
      <x:c r="E33" t="str">
        <x:f>IF($A33="","",SUMIFS(LEAVE_LOG!$H$4:$H$200,LEAVE_LOG!$B$4:$B$200,$A33,LEAVE_LOG!$E$4:$E$200,"ลาป่วย"))</x:f>
      </x:c>
      <x:c r="F33" t="str">
        <x:f>IF($A33="","",D33-E33)</x:f>
      </x:c>
      <x:c r="G33" t="str">
        <x:f>IF($A33="","",SETUP!E33)</x:f>
      </x:c>
      <x:c r="H33" t="str">
        <x:f>IF($A33="","",SUMIFS(LEAVE_LOG!$H$4:$H$200,LEAVE_LOG!$B$4:$B$200,$A33,LEAVE_LOG!$E$4:$E$200,"ลากิจ"))</x:f>
      </x:c>
      <x:c r="I33" t="str">
        <x:f>IF($A33="","",G33-H33)</x:f>
      </x:c>
      <x:c r="J33" t="str">
        <x:f>IF($A33="","",SETUP!F33)</x:f>
      </x:c>
      <x:c r="K33" t="str">
        <x:f>IF($A33="","",SUMIFS(LEAVE_LOG!$H$4:$H$200,LEAVE_LOG!$B$4:$B$200,$A33,LEAVE_LOG!$E$4:$E$200,"ลาพักร้อน"))</x:f>
      </x:c>
      <x:c r="L33" t="str">
        <x:f>IF($A33="","",J33-K33)</x:f>
      </x:c>
      <x:c r="M33" t="str">
        <x:f>IF($A33="","",E33+H33+K33)</x:f>
      </x:c>
    </x:row>
    <x:row r="34">
      <x:c r="A34" t="str">
        <x:f>IF(SETUP!A34="","",SETUP!A34)</x:f>
      </x:c>
      <x:c r="B34" t="str">
        <x:f>IF($A34="","",SETUP!B34)</x:f>
      </x:c>
      <x:c r="C34" t="str">
        <x:f>IF($A34="","",SETUP!C34)</x:f>
      </x:c>
      <x:c r="D34" t="str">
        <x:f>IF($A34="","",SETUP!D34)</x:f>
      </x:c>
      <x:c r="E34" t="str">
        <x:f>IF($A34="","",SUMIFS(LEAVE_LOG!$H$4:$H$200,LEAVE_LOG!$B$4:$B$200,$A34,LEAVE_LOG!$E$4:$E$200,"ลาป่วย"))</x:f>
      </x:c>
      <x:c r="F34" t="str">
        <x:f>IF($A34="","",D34-E34)</x:f>
      </x:c>
      <x:c r="G34" t="str">
        <x:f>IF($A34="","",SETUP!E34)</x:f>
      </x:c>
      <x:c r="H34" t="str">
        <x:f>IF($A34="","",SUMIFS(LEAVE_LOG!$H$4:$H$200,LEAVE_LOG!$B$4:$B$200,$A34,LEAVE_LOG!$E$4:$E$200,"ลากิจ"))</x:f>
      </x:c>
      <x:c r="I34" t="str">
        <x:f>IF($A34="","",G34-H34)</x:f>
      </x:c>
      <x:c r="J34" t="str">
        <x:f>IF($A34="","",SETUP!F34)</x:f>
      </x:c>
      <x:c r="K34" t="str">
        <x:f>IF($A34="","",SUMIFS(LEAVE_LOG!$H$4:$H$200,LEAVE_LOG!$B$4:$B$200,$A34,LEAVE_LOG!$E$4:$E$200,"ลาพักร้อน"))</x:f>
      </x:c>
      <x:c r="L34" t="str">
        <x:f>IF($A34="","",J34-K34)</x:f>
      </x:c>
      <x:c r="M34" t="str">
        <x:f>IF($A34="","",E34+H34+K34)</x:f>
      </x:c>
    </x:row>
    <x:row r="35">
      <x:c r="A35" t="str">
        <x:f>IF(SETUP!A35="","",SETUP!A35)</x:f>
      </x:c>
      <x:c r="B35" t="str">
        <x:f>IF($A35="","",SETUP!B35)</x:f>
      </x:c>
      <x:c r="C35" t="str">
        <x:f>IF($A35="","",SETUP!C35)</x:f>
      </x:c>
      <x:c r="D35" t="str">
        <x:f>IF($A35="","",SETUP!D35)</x:f>
      </x:c>
      <x:c r="E35" t="str">
        <x:f>IF($A35="","",SUMIFS(LEAVE_LOG!$H$4:$H$200,LEAVE_LOG!$B$4:$B$200,$A35,LEAVE_LOG!$E$4:$E$200,"ลาป่วย"))</x:f>
      </x:c>
      <x:c r="F35" t="str">
        <x:f>IF($A35="","",D35-E35)</x:f>
      </x:c>
      <x:c r="G35" t="str">
        <x:f>IF($A35="","",SETUP!E35)</x:f>
      </x:c>
      <x:c r="H35" t="str">
        <x:f>IF($A35="","",SUMIFS(LEAVE_LOG!$H$4:$H$200,LEAVE_LOG!$B$4:$B$200,$A35,LEAVE_LOG!$E$4:$E$200,"ลากิจ"))</x:f>
      </x:c>
      <x:c r="I35" t="str">
        <x:f>IF($A35="","",G35-H35)</x:f>
      </x:c>
      <x:c r="J35" t="str">
        <x:f>IF($A35="","",SETUP!F35)</x:f>
      </x:c>
      <x:c r="K35" t="str">
        <x:f>IF($A35="","",SUMIFS(LEAVE_LOG!$H$4:$H$200,LEAVE_LOG!$B$4:$B$200,$A35,LEAVE_LOG!$E$4:$E$200,"ลาพักร้อน"))</x:f>
      </x:c>
      <x:c r="L35" t="str">
        <x:f>IF($A35="","",J35-K35)</x:f>
      </x:c>
      <x:c r="M35" t="str">
        <x:f>IF($A35="","",E35+H35+K35)</x:f>
      </x:c>
    </x:row>
    <x:row r="36">
      <x:c r="A36" t="str">
        <x:f>IF(SETUP!A36="","",SETUP!A36)</x:f>
      </x:c>
      <x:c r="B36" t="str">
        <x:f>IF($A36="","",SETUP!B36)</x:f>
      </x:c>
      <x:c r="C36" t="str">
        <x:f>IF($A36="","",SETUP!C36)</x:f>
      </x:c>
      <x:c r="D36" t="str">
        <x:f>IF($A36="","",SETUP!D36)</x:f>
      </x:c>
      <x:c r="E36" t="str">
        <x:f>IF($A36="","",SUMIFS(LEAVE_LOG!$H$4:$H$200,LEAVE_LOG!$B$4:$B$200,$A36,LEAVE_LOG!$E$4:$E$200,"ลาป่วย"))</x:f>
      </x:c>
      <x:c r="F36" t="str">
        <x:f>IF($A36="","",D36-E36)</x:f>
      </x:c>
      <x:c r="G36" t="str">
        <x:f>IF($A36="","",SETUP!E36)</x:f>
      </x:c>
      <x:c r="H36" t="str">
        <x:f>IF($A36="","",SUMIFS(LEAVE_LOG!$H$4:$H$200,LEAVE_LOG!$B$4:$B$200,$A36,LEAVE_LOG!$E$4:$E$200,"ลากิจ"))</x:f>
      </x:c>
      <x:c r="I36" t="str">
        <x:f>IF($A36="","",G36-H36)</x:f>
      </x:c>
      <x:c r="J36" t="str">
        <x:f>IF($A36="","",SETUP!F36)</x:f>
      </x:c>
      <x:c r="K36" t="str">
        <x:f>IF($A36="","",SUMIFS(LEAVE_LOG!$H$4:$H$200,LEAVE_LOG!$B$4:$B$200,$A36,LEAVE_LOG!$E$4:$E$200,"ลาพักร้อน"))</x:f>
      </x:c>
      <x:c r="L36" t="str">
        <x:f>IF($A36="","",J36-K36)</x:f>
      </x:c>
      <x:c r="M36" t="str">
        <x:f>IF($A36="","",E36+H36+K36)</x:f>
      </x:c>
    </x:row>
    <x:row r="37">
      <x:c r="A37" t="str">
        <x:f>IF(SETUP!A37="","",SETUP!A37)</x:f>
      </x:c>
      <x:c r="B37" t="str">
        <x:f>IF($A37="","",SETUP!B37)</x:f>
      </x:c>
      <x:c r="C37" t="str">
        <x:f>IF($A37="","",SETUP!C37)</x:f>
      </x:c>
      <x:c r="D37" t="str">
        <x:f>IF($A37="","",SETUP!D37)</x:f>
      </x:c>
      <x:c r="E37" t="str">
        <x:f>IF($A37="","",SUMIFS(LEAVE_LOG!$H$4:$H$200,LEAVE_LOG!$B$4:$B$200,$A37,LEAVE_LOG!$E$4:$E$200,"ลาป่วย"))</x:f>
      </x:c>
      <x:c r="F37" t="str">
        <x:f>IF($A37="","",D37-E37)</x:f>
      </x:c>
      <x:c r="G37" t="str">
        <x:f>IF($A37="","",SETUP!E37)</x:f>
      </x:c>
      <x:c r="H37" t="str">
        <x:f>IF($A37="","",SUMIFS(LEAVE_LOG!$H$4:$H$200,LEAVE_LOG!$B$4:$B$200,$A37,LEAVE_LOG!$E$4:$E$200,"ลากิจ"))</x:f>
      </x:c>
      <x:c r="I37" t="str">
        <x:f>IF($A37="","",G37-H37)</x:f>
      </x:c>
      <x:c r="J37" t="str">
        <x:f>IF($A37="","",SETUP!F37)</x:f>
      </x:c>
      <x:c r="K37" t="str">
        <x:f>IF($A37="","",SUMIFS(LEAVE_LOG!$H$4:$H$200,LEAVE_LOG!$B$4:$B$200,$A37,LEAVE_LOG!$E$4:$E$200,"ลาพักร้อน"))</x:f>
      </x:c>
      <x:c r="L37" t="str">
        <x:f>IF($A37="","",J37-K37)</x:f>
      </x:c>
      <x:c r="M37" t="str">
        <x:f>IF($A37="","",E37+H37+K37)</x:f>
      </x:c>
    </x:row>
    <x:row r="38">
      <x:c r="A38" t="str">
        <x:f>IF(SETUP!A38="","",SETUP!A38)</x:f>
      </x:c>
      <x:c r="B38" t="str">
        <x:f>IF($A38="","",SETUP!B38)</x:f>
      </x:c>
      <x:c r="C38" t="str">
        <x:f>IF($A38="","",SETUP!C38)</x:f>
      </x:c>
      <x:c r="D38" t="str">
        <x:f>IF($A38="","",SETUP!D38)</x:f>
      </x:c>
      <x:c r="E38" t="str">
        <x:f>IF($A38="","",SUMIFS(LEAVE_LOG!$H$4:$H$200,LEAVE_LOG!$B$4:$B$200,$A38,LEAVE_LOG!$E$4:$E$200,"ลาป่วย"))</x:f>
      </x:c>
      <x:c r="F38" t="str">
        <x:f>IF($A38="","",D38-E38)</x:f>
      </x:c>
      <x:c r="G38" t="str">
        <x:f>IF($A38="","",SETUP!E38)</x:f>
      </x:c>
      <x:c r="H38" t="str">
        <x:f>IF($A38="","",SUMIFS(LEAVE_LOG!$H$4:$H$200,LEAVE_LOG!$B$4:$B$200,$A38,LEAVE_LOG!$E$4:$E$200,"ลากิจ"))</x:f>
      </x:c>
      <x:c r="I38" t="str">
        <x:f>IF($A38="","",G38-H38)</x:f>
      </x:c>
      <x:c r="J38" t="str">
        <x:f>IF($A38="","",SETUP!F38)</x:f>
      </x:c>
      <x:c r="K38" t="str">
        <x:f>IF($A38="","",SUMIFS(LEAVE_LOG!$H$4:$H$200,LEAVE_LOG!$B$4:$B$200,$A38,LEAVE_LOG!$E$4:$E$200,"ลาพักร้อน"))</x:f>
      </x:c>
      <x:c r="L38" t="str">
        <x:f>IF($A38="","",J38-K38)</x:f>
      </x:c>
      <x:c r="M38" t="str">
        <x:f>IF($A38="","",E38+H38+K38)</x:f>
      </x:c>
    </x:row>
    <x:row r="39">
      <x:c r="A39" t="str">
        <x:f>IF(SETUP!A39="","",SETUP!A39)</x:f>
      </x:c>
      <x:c r="B39" t="str">
        <x:f>IF($A39="","",SETUP!B39)</x:f>
      </x:c>
      <x:c r="C39" t="str">
        <x:f>IF($A39="","",SETUP!C39)</x:f>
      </x:c>
      <x:c r="D39" t="str">
        <x:f>IF($A39="","",SETUP!D39)</x:f>
      </x:c>
      <x:c r="E39" t="str">
        <x:f>IF($A39="","",SUMIFS(LEAVE_LOG!$H$4:$H$200,LEAVE_LOG!$B$4:$B$200,$A39,LEAVE_LOG!$E$4:$E$200,"ลาป่วย"))</x:f>
      </x:c>
      <x:c r="F39" t="str">
        <x:f>IF($A39="","",D39-E39)</x:f>
      </x:c>
      <x:c r="G39" t="str">
        <x:f>IF($A39="","",SETUP!E39)</x:f>
      </x:c>
      <x:c r="H39" t="str">
        <x:f>IF($A39="","",SUMIFS(LEAVE_LOG!$H$4:$H$200,LEAVE_LOG!$B$4:$B$200,$A39,LEAVE_LOG!$E$4:$E$200,"ลากิจ"))</x:f>
      </x:c>
      <x:c r="I39" t="str">
        <x:f>IF($A39="","",G39-H39)</x:f>
      </x:c>
      <x:c r="J39" t="str">
        <x:f>IF($A39="","",SETUP!F39)</x:f>
      </x:c>
      <x:c r="K39" t="str">
        <x:f>IF($A39="","",SUMIFS(LEAVE_LOG!$H$4:$H$200,LEAVE_LOG!$B$4:$B$200,$A39,LEAVE_LOG!$E$4:$E$200,"ลาพักร้อน"))</x:f>
      </x:c>
      <x:c r="L39" t="str">
        <x:f>IF($A39="","",J39-K39)</x:f>
      </x:c>
      <x:c r="M39" t="str">
        <x:f>IF($A39="","",E39+H39+K39)</x:f>
      </x:c>
    </x:row>
    <x:row r="40">
      <x:c r="A40" t="str">
        <x:f>IF(SETUP!A40="","",SETUP!A40)</x:f>
      </x:c>
      <x:c r="B40" t="str">
        <x:f>IF($A40="","",SETUP!B40)</x:f>
      </x:c>
      <x:c r="C40" t="str">
        <x:f>IF($A40="","",SETUP!C40)</x:f>
      </x:c>
      <x:c r="D40" t="str">
        <x:f>IF($A40="","",SETUP!D40)</x:f>
      </x:c>
      <x:c r="E40" t="str">
        <x:f>IF($A40="","",SUMIFS(LEAVE_LOG!$H$4:$H$200,LEAVE_LOG!$B$4:$B$200,$A40,LEAVE_LOG!$E$4:$E$200,"ลาป่วย"))</x:f>
      </x:c>
      <x:c r="F40" t="str">
        <x:f>IF($A40="","",D40-E40)</x:f>
      </x:c>
      <x:c r="G40" t="str">
        <x:f>IF($A40="","",SETUP!E40)</x:f>
      </x:c>
      <x:c r="H40" t="str">
        <x:f>IF($A40="","",SUMIFS(LEAVE_LOG!$H$4:$H$200,LEAVE_LOG!$B$4:$B$200,$A40,LEAVE_LOG!$E$4:$E$200,"ลากิจ"))</x:f>
      </x:c>
      <x:c r="I40" t="str">
        <x:f>IF($A40="","",G40-H40)</x:f>
      </x:c>
      <x:c r="J40" t="str">
        <x:f>IF($A40="","",SETUP!F40)</x:f>
      </x:c>
      <x:c r="K40" t="str">
        <x:f>IF($A40="","",SUMIFS(LEAVE_LOG!$H$4:$H$200,LEAVE_LOG!$B$4:$B$200,$A40,LEAVE_LOG!$E$4:$E$200,"ลาพักร้อน"))</x:f>
      </x:c>
      <x:c r="L40" t="str">
        <x:f>IF($A40="","",J40-K40)</x:f>
      </x:c>
      <x:c r="M40" t="str">
        <x:f>IF($A40="","",E40+H40+K40)</x:f>
      </x:c>
    </x:row>
    <x:row r="41">
      <x:c r="A41" t="str">
        <x:f>IF(SETUP!A41="","",SETUP!A41)</x:f>
      </x:c>
      <x:c r="B41" t="str">
        <x:f>IF($A41="","",SETUP!B41)</x:f>
      </x:c>
      <x:c r="C41" t="str">
        <x:f>IF($A41="","",SETUP!C41)</x:f>
      </x:c>
      <x:c r="D41" t="str">
        <x:f>IF($A41="","",SETUP!D41)</x:f>
      </x:c>
      <x:c r="E41" t="str">
        <x:f>IF($A41="","",SUMIFS(LEAVE_LOG!$H$4:$H$200,LEAVE_LOG!$B$4:$B$200,$A41,LEAVE_LOG!$E$4:$E$200,"ลาป่วย"))</x:f>
      </x:c>
      <x:c r="F41" t="str">
        <x:f>IF($A41="","",D41-E41)</x:f>
      </x:c>
      <x:c r="G41" t="str">
        <x:f>IF($A41="","",SETUP!E41)</x:f>
      </x:c>
      <x:c r="H41" t="str">
        <x:f>IF($A41="","",SUMIFS(LEAVE_LOG!$H$4:$H$200,LEAVE_LOG!$B$4:$B$200,$A41,LEAVE_LOG!$E$4:$E$200,"ลากิจ"))</x:f>
      </x:c>
      <x:c r="I41" t="str">
        <x:f>IF($A41="","",G41-H41)</x:f>
      </x:c>
      <x:c r="J41" t="str">
        <x:f>IF($A41="","",SETUP!F41)</x:f>
      </x:c>
      <x:c r="K41" t="str">
        <x:f>IF($A41="","",SUMIFS(LEAVE_LOG!$H$4:$H$200,LEAVE_LOG!$B$4:$B$200,$A41,LEAVE_LOG!$E$4:$E$200,"ลาพักร้อน"))</x:f>
      </x:c>
      <x:c r="L41" t="str">
        <x:f>IF($A41="","",J41-K41)</x:f>
      </x:c>
      <x:c r="M41" t="str">
        <x:f>IF($A41="","",E41+H41+K41)</x:f>
      </x:c>
    </x:row>
    <x:row r="42">
      <x:c r="A42" t="str">
        <x:f>IF(SETUP!A42="","",SETUP!A42)</x:f>
      </x:c>
      <x:c r="B42" t="str">
        <x:f>IF($A42="","",SETUP!B42)</x:f>
      </x:c>
      <x:c r="C42" t="str">
        <x:f>IF($A42="","",SETUP!C42)</x:f>
      </x:c>
      <x:c r="D42" t="str">
        <x:f>IF($A42="","",SETUP!D42)</x:f>
      </x:c>
      <x:c r="E42" t="str">
        <x:f>IF($A42="","",SUMIFS(LEAVE_LOG!$H$4:$H$200,LEAVE_LOG!$B$4:$B$200,$A42,LEAVE_LOG!$E$4:$E$200,"ลาป่วย"))</x:f>
      </x:c>
      <x:c r="F42" t="str">
        <x:f>IF($A42="","",D42-E42)</x:f>
      </x:c>
      <x:c r="G42" t="str">
        <x:f>IF($A42="","",SETUP!E42)</x:f>
      </x:c>
      <x:c r="H42" t="str">
        <x:f>IF($A42="","",SUMIFS(LEAVE_LOG!$H$4:$H$200,LEAVE_LOG!$B$4:$B$200,$A42,LEAVE_LOG!$E$4:$E$200,"ลากิจ"))</x:f>
      </x:c>
      <x:c r="I42" t="str">
        <x:f>IF($A42="","",G42-H42)</x:f>
      </x:c>
      <x:c r="J42" t="str">
        <x:f>IF($A42="","",SETUP!F42)</x:f>
      </x:c>
      <x:c r="K42" t="str">
        <x:f>IF($A42="","",SUMIFS(LEAVE_LOG!$H$4:$H$200,LEAVE_LOG!$B$4:$B$200,$A42,LEAVE_LOG!$E$4:$E$200,"ลาพักร้อน"))</x:f>
      </x:c>
      <x:c r="L42" t="str">
        <x:f>IF($A42="","",J42-K42)</x:f>
      </x:c>
      <x:c r="M42" t="str">
        <x:f>IF($A42="","",E42+H42+K42)</x:f>
      </x:c>
    </x:row>
    <x:row r="43">
      <x:c r="A43" t="str">
        <x:f>IF(SETUP!A43="","",SETUP!A43)</x:f>
      </x:c>
      <x:c r="B43" t="str">
        <x:f>IF($A43="","",SETUP!B43)</x:f>
      </x:c>
      <x:c r="C43" t="str">
        <x:f>IF($A43="","",SETUP!C43)</x:f>
      </x:c>
      <x:c r="D43" t="str">
        <x:f>IF($A43="","",SETUP!D43)</x:f>
      </x:c>
      <x:c r="E43" t="str">
        <x:f>IF($A43="","",SUMIFS(LEAVE_LOG!$H$4:$H$200,LEAVE_LOG!$B$4:$B$200,$A43,LEAVE_LOG!$E$4:$E$200,"ลาป่วย"))</x:f>
      </x:c>
      <x:c r="F43" t="str">
        <x:f>IF($A43="","",D43-E43)</x:f>
      </x:c>
      <x:c r="G43" t="str">
        <x:f>IF($A43="","",SETUP!E43)</x:f>
      </x:c>
      <x:c r="H43" t="str">
        <x:f>IF($A43="","",SUMIFS(LEAVE_LOG!$H$4:$H$200,LEAVE_LOG!$B$4:$B$200,$A43,LEAVE_LOG!$E$4:$E$200,"ลากิจ"))</x:f>
      </x:c>
      <x:c r="I43" t="str">
        <x:f>IF($A43="","",G43-H43)</x:f>
      </x:c>
      <x:c r="J43" t="str">
        <x:f>IF($A43="","",SETUP!F43)</x:f>
      </x:c>
      <x:c r="K43" t="str">
        <x:f>IF($A43="","",SUMIFS(LEAVE_LOG!$H$4:$H$200,LEAVE_LOG!$B$4:$B$200,$A43,LEAVE_LOG!$E$4:$E$200,"ลาพักร้อน"))</x:f>
      </x:c>
      <x:c r="L43" t="str">
        <x:f>IF($A43="","",J43-K43)</x:f>
      </x:c>
      <x:c r="M43" t="str">
        <x:f>IF($A43="","",E43+H43+K43)</x:f>
      </x:c>
    </x:row>
    <x:row r="44">
      <x:c r="A44" t="str">
        <x:f>IF(SETUP!A44="","",SETUP!A44)</x:f>
      </x:c>
      <x:c r="B44" t="str">
        <x:f>IF($A44="","",SETUP!B44)</x:f>
      </x:c>
      <x:c r="C44" t="str">
        <x:f>IF($A44="","",SETUP!C44)</x:f>
      </x:c>
      <x:c r="D44" t="str">
        <x:f>IF($A44="","",SETUP!D44)</x:f>
      </x:c>
      <x:c r="E44" t="str">
        <x:f>IF($A44="","",SUMIFS(LEAVE_LOG!$H$4:$H$200,LEAVE_LOG!$B$4:$B$200,$A44,LEAVE_LOG!$E$4:$E$200,"ลาป่วย"))</x:f>
      </x:c>
      <x:c r="F44" t="str">
        <x:f>IF($A44="","",D44-E44)</x:f>
      </x:c>
      <x:c r="G44" t="str">
        <x:f>IF($A44="","",SETUP!E44)</x:f>
      </x:c>
      <x:c r="H44" t="str">
        <x:f>IF($A44="","",SUMIFS(LEAVE_LOG!$H$4:$H$200,LEAVE_LOG!$B$4:$B$200,$A44,LEAVE_LOG!$E$4:$E$200,"ลากิจ"))</x:f>
      </x:c>
      <x:c r="I44" t="str">
        <x:f>IF($A44="","",G44-H44)</x:f>
      </x:c>
      <x:c r="J44" t="str">
        <x:f>IF($A44="","",SETUP!F44)</x:f>
      </x:c>
      <x:c r="K44" t="str">
        <x:f>IF($A44="","",SUMIFS(LEAVE_LOG!$H$4:$H$200,LEAVE_LOG!$B$4:$B$200,$A44,LEAVE_LOG!$E$4:$E$200,"ลาพักร้อน"))</x:f>
      </x:c>
      <x:c r="L44" t="str">
        <x:f>IF($A44="","",J44-K44)</x:f>
      </x:c>
      <x:c r="M44" t="str">
        <x:f>IF($A44="","",E44+H44+K44)</x:f>
      </x:c>
    </x:row>
    <x:row r="45">
      <x:c r="A45" t="str">
        <x:f>IF(SETUP!A45="","",SETUP!A45)</x:f>
      </x:c>
      <x:c r="B45" t="str">
        <x:f>IF($A45="","",SETUP!B45)</x:f>
      </x:c>
      <x:c r="C45" t="str">
        <x:f>IF($A45="","",SETUP!C45)</x:f>
      </x:c>
      <x:c r="D45" t="str">
        <x:f>IF($A45="","",SETUP!D45)</x:f>
      </x:c>
      <x:c r="E45" t="str">
        <x:f>IF($A45="","",SUMIFS(LEAVE_LOG!$H$4:$H$200,LEAVE_LOG!$B$4:$B$200,$A45,LEAVE_LOG!$E$4:$E$200,"ลาป่วย"))</x:f>
      </x:c>
      <x:c r="F45" t="str">
        <x:f>IF($A45="","",D45-E45)</x:f>
      </x:c>
      <x:c r="G45" t="str">
        <x:f>IF($A45="","",SETUP!E45)</x:f>
      </x:c>
      <x:c r="H45" t="str">
        <x:f>IF($A45="","",SUMIFS(LEAVE_LOG!$H$4:$H$200,LEAVE_LOG!$B$4:$B$200,$A45,LEAVE_LOG!$E$4:$E$200,"ลากิจ"))</x:f>
      </x:c>
      <x:c r="I45" t="str">
        <x:f>IF($A45="","",G45-H45)</x:f>
      </x:c>
      <x:c r="J45" t="str">
        <x:f>IF($A45="","",SETUP!F45)</x:f>
      </x:c>
      <x:c r="K45" t="str">
        <x:f>IF($A45="","",SUMIFS(LEAVE_LOG!$H$4:$H$200,LEAVE_LOG!$B$4:$B$200,$A45,LEAVE_LOG!$E$4:$E$200,"ลาพักร้อน"))</x:f>
      </x:c>
      <x:c r="L45" t="str">
        <x:f>IF($A45="","",J45-K45)</x:f>
      </x:c>
      <x:c r="M45" t="str">
        <x:f>IF($A45="","",E45+H45+K45)</x:f>
      </x:c>
    </x:row>
    <x:row r="46">
      <x:c r="A46" t="str">
        <x:f>IF(SETUP!A46="","",SETUP!A46)</x:f>
      </x:c>
      <x:c r="B46" t="str">
        <x:f>IF($A46="","",SETUP!B46)</x:f>
      </x:c>
      <x:c r="C46" t="str">
        <x:f>IF($A46="","",SETUP!C46)</x:f>
      </x:c>
      <x:c r="D46" t="str">
        <x:f>IF($A46="","",SETUP!D46)</x:f>
      </x:c>
      <x:c r="E46" t="str">
        <x:f>IF($A46="","",SUMIFS(LEAVE_LOG!$H$4:$H$200,LEAVE_LOG!$B$4:$B$200,$A46,LEAVE_LOG!$E$4:$E$200,"ลาป่วย"))</x:f>
      </x:c>
      <x:c r="F46" t="str">
        <x:f>IF($A46="","",D46-E46)</x:f>
      </x:c>
      <x:c r="G46" t="str">
        <x:f>IF($A46="","",SETUP!E46)</x:f>
      </x:c>
      <x:c r="H46" t="str">
        <x:f>IF($A46="","",SUMIFS(LEAVE_LOG!$H$4:$H$200,LEAVE_LOG!$B$4:$B$200,$A46,LEAVE_LOG!$E$4:$E$200,"ลากิจ"))</x:f>
      </x:c>
      <x:c r="I46" t="str">
        <x:f>IF($A46="","",G46-H46)</x:f>
      </x:c>
      <x:c r="J46" t="str">
        <x:f>IF($A46="","",SETUP!F46)</x:f>
      </x:c>
      <x:c r="K46" t="str">
        <x:f>IF($A46="","",SUMIFS(LEAVE_LOG!$H$4:$H$200,LEAVE_LOG!$B$4:$B$200,$A46,LEAVE_LOG!$E$4:$E$200,"ลาพักร้อน"))</x:f>
      </x:c>
      <x:c r="L46" t="str">
        <x:f>IF($A46="","",J46-K46)</x:f>
      </x:c>
      <x:c r="M46" t="str">
        <x:f>IF($A46="","",E46+H46+K46)</x:f>
      </x:c>
    </x:row>
    <x:row r="47">
      <x:c r="A47" t="str">
        <x:f>IF(SETUP!A47="","",SETUP!A47)</x:f>
      </x:c>
      <x:c r="B47" t="str">
        <x:f>IF($A47="","",SETUP!B47)</x:f>
      </x:c>
      <x:c r="C47" t="str">
        <x:f>IF($A47="","",SETUP!C47)</x:f>
      </x:c>
      <x:c r="D47" t="str">
        <x:f>IF($A47="","",SETUP!D47)</x:f>
      </x:c>
      <x:c r="E47" t="str">
        <x:f>IF($A47="","",SUMIFS(LEAVE_LOG!$H$4:$H$200,LEAVE_LOG!$B$4:$B$200,$A47,LEAVE_LOG!$E$4:$E$200,"ลาป่วย"))</x:f>
      </x:c>
      <x:c r="F47" t="str">
        <x:f>IF($A47="","",D47-E47)</x:f>
      </x:c>
      <x:c r="G47" t="str">
        <x:f>IF($A47="","",SETUP!E47)</x:f>
      </x:c>
      <x:c r="H47" t="str">
        <x:f>IF($A47="","",SUMIFS(LEAVE_LOG!$H$4:$H$200,LEAVE_LOG!$B$4:$B$200,$A47,LEAVE_LOG!$E$4:$E$200,"ลากิจ"))</x:f>
      </x:c>
      <x:c r="I47" t="str">
        <x:f>IF($A47="","",G47-H47)</x:f>
      </x:c>
      <x:c r="J47" t="str">
        <x:f>IF($A47="","",SETUP!F47)</x:f>
      </x:c>
      <x:c r="K47" t="str">
        <x:f>IF($A47="","",SUMIFS(LEAVE_LOG!$H$4:$H$200,LEAVE_LOG!$B$4:$B$200,$A47,LEAVE_LOG!$E$4:$E$200,"ลาพักร้อน"))</x:f>
      </x:c>
      <x:c r="L47" t="str">
        <x:f>IF($A47="","",J47-K47)</x:f>
      </x:c>
      <x:c r="M47" t="str">
        <x:f>IF($A47="","",E47+H47+K47)</x:f>
      </x:c>
    </x:row>
    <x:row r="48">
      <x:c r="A48" t="str">
        <x:f>IF(SETUP!A48="","",SETUP!A48)</x:f>
      </x:c>
      <x:c r="B48" t="str">
        <x:f>IF($A48="","",SETUP!B48)</x:f>
      </x:c>
      <x:c r="C48" t="str">
        <x:f>IF($A48="","",SETUP!C48)</x:f>
      </x:c>
      <x:c r="D48" t="str">
        <x:f>IF($A48="","",SETUP!D48)</x:f>
      </x:c>
      <x:c r="E48" t="str">
        <x:f>IF($A48="","",SUMIFS(LEAVE_LOG!$H$4:$H$200,LEAVE_LOG!$B$4:$B$200,$A48,LEAVE_LOG!$E$4:$E$200,"ลาป่วย"))</x:f>
      </x:c>
      <x:c r="F48" t="str">
        <x:f>IF($A48="","",D48-E48)</x:f>
      </x:c>
      <x:c r="G48" t="str">
        <x:f>IF($A48="","",SETUP!E48)</x:f>
      </x:c>
      <x:c r="H48" t="str">
        <x:f>IF($A48="","",SUMIFS(LEAVE_LOG!$H$4:$H$200,LEAVE_LOG!$B$4:$B$200,$A48,LEAVE_LOG!$E$4:$E$200,"ลากิจ"))</x:f>
      </x:c>
      <x:c r="I48" t="str">
        <x:f>IF($A48="","",G48-H48)</x:f>
      </x:c>
      <x:c r="J48" t="str">
        <x:f>IF($A48="","",SETUP!F48)</x:f>
      </x:c>
      <x:c r="K48" t="str">
        <x:f>IF($A48="","",SUMIFS(LEAVE_LOG!$H$4:$H$200,LEAVE_LOG!$B$4:$B$200,$A48,LEAVE_LOG!$E$4:$E$200,"ลาพักร้อน"))</x:f>
      </x:c>
      <x:c r="L48" t="str">
        <x:f>IF($A48="","",J48-K48)</x:f>
      </x:c>
      <x:c r="M48" t="str">
        <x:f>IF($A48="","",E48+H48+K48)</x:f>
      </x:c>
    </x:row>
    <x:row r="49">
      <x:c r="A49" t="str">
        <x:f>IF(SETUP!A49="","",SETUP!A49)</x:f>
      </x:c>
      <x:c r="B49" t="str">
        <x:f>IF($A49="","",SETUP!B49)</x:f>
      </x:c>
      <x:c r="C49" t="str">
        <x:f>IF($A49="","",SETUP!C49)</x:f>
      </x:c>
      <x:c r="D49" t="str">
        <x:f>IF($A49="","",SETUP!D49)</x:f>
      </x:c>
      <x:c r="E49" t="str">
        <x:f>IF($A49="","",SUMIFS(LEAVE_LOG!$H$4:$H$200,LEAVE_LOG!$B$4:$B$200,$A49,LEAVE_LOG!$E$4:$E$200,"ลาป่วย"))</x:f>
      </x:c>
      <x:c r="F49" t="str">
        <x:f>IF($A49="","",D49-E49)</x:f>
      </x:c>
      <x:c r="G49" t="str">
        <x:f>IF($A49="","",SETUP!E49)</x:f>
      </x:c>
      <x:c r="H49" t="str">
        <x:f>IF($A49="","",SUMIFS(LEAVE_LOG!$H$4:$H$200,LEAVE_LOG!$B$4:$B$200,$A49,LEAVE_LOG!$E$4:$E$200,"ลากิจ"))</x:f>
      </x:c>
      <x:c r="I49" t="str">
        <x:f>IF($A49="","",G49-H49)</x:f>
      </x:c>
      <x:c r="J49" t="str">
        <x:f>IF($A49="","",SETUP!F49)</x:f>
      </x:c>
      <x:c r="K49" t="str">
        <x:f>IF($A49="","",SUMIFS(LEAVE_LOG!$H$4:$H$200,LEAVE_LOG!$B$4:$B$200,$A49,LEAVE_LOG!$E$4:$E$200,"ลาพักร้อน"))</x:f>
      </x:c>
      <x:c r="L49" t="str">
        <x:f>IF($A49="","",J49-K49)</x:f>
      </x:c>
      <x:c r="M49" t="str">
        <x:f>IF($A49="","",E49+H49+K49)</x:f>
      </x:c>
    </x:row>
    <x:row r="50">
      <x:c r="A50" t="str">
        <x:f>IF(SETUP!A50="","",SETUP!A50)</x:f>
      </x:c>
      <x:c r="B50" t="str">
        <x:f>IF($A50="","",SETUP!B50)</x:f>
      </x:c>
      <x:c r="C50" t="str">
        <x:f>IF($A50="","",SETUP!C50)</x:f>
      </x:c>
      <x:c r="D50" t="str">
        <x:f>IF($A50="","",SETUP!D50)</x:f>
      </x:c>
      <x:c r="E50" t="str">
        <x:f>IF($A50="","",SUMIFS(LEAVE_LOG!$H$4:$H$200,LEAVE_LOG!$B$4:$B$200,$A50,LEAVE_LOG!$E$4:$E$200,"ลาป่วย"))</x:f>
      </x:c>
      <x:c r="F50" t="str">
        <x:f>IF($A50="","",D50-E50)</x:f>
      </x:c>
      <x:c r="G50" t="str">
        <x:f>IF($A50="","",SETUP!E50)</x:f>
      </x:c>
      <x:c r="H50" t="str">
        <x:f>IF($A50="","",SUMIFS(LEAVE_LOG!$H$4:$H$200,LEAVE_LOG!$B$4:$B$200,$A50,LEAVE_LOG!$E$4:$E$200,"ลากิจ"))</x:f>
      </x:c>
      <x:c r="I50" t="str">
        <x:f>IF($A50="","",G50-H50)</x:f>
      </x:c>
      <x:c r="J50" t="str">
        <x:f>IF($A50="","",SETUP!F50)</x:f>
      </x:c>
      <x:c r="K50" t="str">
        <x:f>IF($A50="","",SUMIFS(LEAVE_LOG!$H$4:$H$200,LEAVE_LOG!$B$4:$B$200,$A50,LEAVE_LOG!$E$4:$E$200,"ลาพักร้อน"))</x:f>
      </x:c>
      <x:c r="L50" t="str">
        <x:f>IF($A50="","",J50-K50)</x:f>
      </x:c>
      <x:c r="M50" t="str">
        <x:f>IF($A50="","",E50+H50+K50)</x:f>
      </x:c>
    </x:row>
    <x:row r="51">
      <x:c r="A51" t="str">
        <x:f>IF(SETUP!A51="","",SETUP!A51)</x:f>
      </x:c>
      <x:c r="B51" t="str">
        <x:f>IF($A51="","",SETUP!B51)</x:f>
      </x:c>
      <x:c r="C51" t="str">
        <x:f>IF($A51="","",SETUP!C51)</x:f>
      </x:c>
      <x:c r="D51" t="str">
        <x:f>IF($A51="","",SETUP!D51)</x:f>
      </x:c>
      <x:c r="E51" t="str">
        <x:f>IF($A51="","",SUMIFS(LEAVE_LOG!$H$4:$H$200,LEAVE_LOG!$B$4:$B$200,$A51,LEAVE_LOG!$E$4:$E$200,"ลาป่วย"))</x:f>
      </x:c>
      <x:c r="F51" t="str">
        <x:f>IF($A51="","",D51-E51)</x:f>
      </x:c>
      <x:c r="G51" t="str">
        <x:f>IF($A51="","",SETUP!E51)</x:f>
      </x:c>
      <x:c r="H51" t="str">
        <x:f>IF($A51="","",SUMIFS(LEAVE_LOG!$H$4:$H$200,LEAVE_LOG!$B$4:$B$200,$A51,LEAVE_LOG!$E$4:$E$200,"ลากิจ"))</x:f>
      </x:c>
      <x:c r="I51" t="str">
        <x:f>IF($A51="","",G51-H51)</x:f>
      </x:c>
      <x:c r="J51" t="str">
        <x:f>IF($A51="","",SETUP!F51)</x:f>
      </x:c>
      <x:c r="K51" t="str">
        <x:f>IF($A51="","",SUMIFS(LEAVE_LOG!$H$4:$H$200,LEAVE_LOG!$B$4:$B$200,$A51,LEAVE_LOG!$E$4:$E$200,"ลาพักร้อน"))</x:f>
      </x:c>
      <x:c r="L51" t="str">
        <x:f>IF($A51="","",J51-K51)</x:f>
      </x:c>
      <x:c r="M51" t="str">
        <x:f>IF($A51="","",E51+H51+K51)</x:f>
      </x:c>
    </x:row>
    <x:row r="52">
      <x:c r="A52" t="str">
        <x:f>IF(SETUP!A52="","",SETUP!A52)</x:f>
      </x:c>
      <x:c r="B52" t="str">
        <x:f>IF($A52="","",SETUP!B52)</x:f>
      </x:c>
      <x:c r="C52" t="str">
        <x:f>IF($A52="","",SETUP!C52)</x:f>
      </x:c>
      <x:c r="D52" t="str">
        <x:f>IF($A52="","",SETUP!D52)</x:f>
      </x:c>
      <x:c r="E52" t="str">
        <x:f>IF($A52="","",SUMIFS(LEAVE_LOG!$H$4:$H$200,LEAVE_LOG!$B$4:$B$200,$A52,LEAVE_LOG!$E$4:$E$200,"ลาป่วย"))</x:f>
      </x:c>
      <x:c r="F52" t="str">
        <x:f>IF($A52="","",D52-E52)</x:f>
      </x:c>
      <x:c r="G52" t="str">
        <x:f>IF($A52="","",SETUP!E52)</x:f>
      </x:c>
      <x:c r="H52" t="str">
        <x:f>IF($A52="","",SUMIFS(LEAVE_LOG!$H$4:$H$200,LEAVE_LOG!$B$4:$B$200,$A52,LEAVE_LOG!$E$4:$E$200,"ลากิจ"))</x:f>
      </x:c>
      <x:c r="I52" t="str">
        <x:f>IF($A52="","",G52-H52)</x:f>
      </x:c>
      <x:c r="J52" t="str">
        <x:f>IF($A52="","",SETUP!F52)</x:f>
      </x:c>
      <x:c r="K52" t="str">
        <x:f>IF($A52="","",SUMIFS(LEAVE_LOG!$H$4:$H$200,LEAVE_LOG!$B$4:$B$200,$A52,LEAVE_LOG!$E$4:$E$200,"ลาพักร้อน"))</x:f>
      </x:c>
      <x:c r="L52" t="str">
        <x:f>IF($A52="","",J52-K52)</x:f>
      </x:c>
      <x:c r="M52" t="str">
        <x:f>IF($A52="","",E52+H52+K52)</x:f>
      </x:c>
    </x:row>
    <x:row r="53">
      <x:c r="A53" t="str">
        <x:f>IF(SETUP!A53="","",SETUP!A53)</x:f>
      </x:c>
      <x:c r="B53" t="str">
        <x:f>IF($A53="","",SETUP!B53)</x:f>
      </x:c>
      <x:c r="C53" t="str">
        <x:f>IF($A53="","",SETUP!C53)</x:f>
      </x:c>
      <x:c r="D53" t="str">
        <x:f>IF($A53="","",SETUP!D53)</x:f>
      </x:c>
      <x:c r="E53" t="str">
        <x:f>IF($A53="","",SUMIFS(LEAVE_LOG!$H$4:$H$200,LEAVE_LOG!$B$4:$B$200,$A53,LEAVE_LOG!$E$4:$E$200,"ลาป่วย"))</x:f>
      </x:c>
      <x:c r="F53" t="str">
        <x:f>IF($A53="","",D53-E53)</x:f>
      </x:c>
      <x:c r="G53" t="str">
        <x:f>IF($A53="","",SETUP!E53)</x:f>
      </x:c>
      <x:c r="H53" t="str">
        <x:f>IF($A53="","",SUMIFS(LEAVE_LOG!$H$4:$H$200,LEAVE_LOG!$B$4:$B$200,$A53,LEAVE_LOG!$E$4:$E$200,"ลากิจ"))</x:f>
      </x:c>
      <x:c r="I53" t="str">
        <x:f>IF($A53="","",G53-H53)</x:f>
      </x:c>
      <x:c r="J53" t="str">
        <x:f>IF($A53="","",SETUP!F53)</x:f>
      </x:c>
      <x:c r="K53" t="str">
        <x:f>IF($A53="","",SUMIFS(LEAVE_LOG!$H$4:$H$200,LEAVE_LOG!$B$4:$B$200,$A53,LEAVE_LOG!$E$4:$E$200,"ลาพักร้อน"))</x:f>
      </x:c>
      <x:c r="L53" t="str">
        <x:f>IF($A53="","",J53-K53)</x:f>
      </x:c>
      <x:c r="M53" t="str">
        <x:f>IF($A53="","",E53+H53+K53)</x:f>
      </x:c>
    </x:row>
    <x:row r="54">
      <x:c r="A54" t="str">
        <x:f>IF(SETUP!A54="","",SETUP!A54)</x:f>
      </x:c>
      <x:c r="B54" t="str">
        <x:f>IF($A54="","",SETUP!B54)</x:f>
      </x:c>
      <x:c r="C54" t="str">
        <x:f>IF($A54="","",SETUP!C54)</x:f>
      </x:c>
      <x:c r="D54" t="str">
        <x:f>IF($A54="","",SETUP!D54)</x:f>
      </x:c>
      <x:c r="E54" t="str">
        <x:f>IF($A54="","",SUMIFS(LEAVE_LOG!$H$4:$H$200,LEAVE_LOG!$B$4:$B$200,$A54,LEAVE_LOG!$E$4:$E$200,"ลาป่วย"))</x:f>
      </x:c>
      <x:c r="F54" t="str">
        <x:f>IF($A54="","",D54-E54)</x:f>
      </x:c>
      <x:c r="G54" t="str">
        <x:f>IF($A54="","",SETUP!E54)</x:f>
      </x:c>
      <x:c r="H54" t="str">
        <x:f>IF($A54="","",SUMIFS(LEAVE_LOG!$H$4:$H$200,LEAVE_LOG!$B$4:$B$200,$A54,LEAVE_LOG!$E$4:$E$200,"ลากิจ"))</x:f>
      </x:c>
      <x:c r="I54" t="str">
        <x:f>IF($A54="","",G54-H54)</x:f>
      </x:c>
      <x:c r="J54" t="str">
        <x:f>IF($A54="","",SETUP!F54)</x:f>
      </x:c>
      <x:c r="K54" t="str">
        <x:f>IF($A54="","",SUMIFS(LEAVE_LOG!$H$4:$H$200,LEAVE_LOG!$B$4:$B$200,$A54,LEAVE_LOG!$E$4:$E$200,"ลาพักร้อน"))</x:f>
      </x:c>
      <x:c r="L54" t="str">
        <x:f>IF($A54="","",J54-K54)</x:f>
      </x:c>
      <x:c r="M54" t="str">
        <x:f>IF($A54="","",E54+H54+K54)</x:f>
      </x:c>
    </x:row>
    <x:row r="55">
      <x:c r="A55" t="str">
        <x:f>IF(SETUP!A55="","",SETUP!A55)</x:f>
      </x:c>
      <x:c r="B55" t="str">
        <x:f>IF($A55="","",SETUP!B55)</x:f>
      </x:c>
      <x:c r="C55" t="str">
        <x:f>IF($A55="","",SETUP!C55)</x:f>
      </x:c>
      <x:c r="D55" t="str">
        <x:f>IF($A55="","",SETUP!D55)</x:f>
      </x:c>
      <x:c r="E55" t="str">
        <x:f>IF($A55="","",SUMIFS(LEAVE_LOG!$H$4:$H$200,LEAVE_LOG!$B$4:$B$200,$A55,LEAVE_LOG!$E$4:$E$200,"ลาป่วย"))</x:f>
      </x:c>
      <x:c r="F55" t="str">
        <x:f>IF($A55="","",D55-E55)</x:f>
      </x:c>
      <x:c r="G55" t="str">
        <x:f>IF($A55="","",SETUP!E55)</x:f>
      </x:c>
      <x:c r="H55" t="str">
        <x:f>IF($A55="","",SUMIFS(LEAVE_LOG!$H$4:$H$200,LEAVE_LOG!$B$4:$B$200,$A55,LEAVE_LOG!$E$4:$E$200,"ลากิจ"))</x:f>
      </x:c>
      <x:c r="I55" t="str">
        <x:f>IF($A55="","",G55-H55)</x:f>
      </x:c>
      <x:c r="J55" t="str">
        <x:f>IF($A55="","",SETUP!F55)</x:f>
      </x:c>
      <x:c r="K55" t="str">
        <x:f>IF($A55="","",SUMIFS(LEAVE_LOG!$H$4:$H$200,LEAVE_LOG!$B$4:$B$200,$A55,LEAVE_LOG!$E$4:$E$200,"ลาพักร้อน"))</x:f>
      </x:c>
      <x:c r="L55" t="str">
        <x:f>IF($A55="","",J55-K55)</x:f>
      </x:c>
      <x:c r="M55" t="str">
        <x:f>IF($A55="","",E55+H55+K55)</x:f>
      </x:c>
    </x:row>
    <x:row r="56">
      <x:c r="A56" t="str">
        <x:f>IF(SETUP!A56="","",SETUP!A56)</x:f>
      </x:c>
      <x:c r="B56" t="str">
        <x:f>IF($A56="","",SETUP!B56)</x:f>
      </x:c>
      <x:c r="C56" t="str">
        <x:f>IF($A56="","",SETUP!C56)</x:f>
      </x:c>
      <x:c r="D56" t="str">
        <x:f>IF($A56="","",SETUP!D56)</x:f>
      </x:c>
      <x:c r="E56" t="str">
        <x:f>IF($A56="","",SUMIFS(LEAVE_LOG!$H$4:$H$200,LEAVE_LOG!$B$4:$B$200,$A56,LEAVE_LOG!$E$4:$E$200,"ลาป่วย"))</x:f>
      </x:c>
      <x:c r="F56" t="str">
        <x:f>IF($A56="","",D56-E56)</x:f>
      </x:c>
      <x:c r="G56" t="str">
        <x:f>IF($A56="","",SETUP!E56)</x:f>
      </x:c>
      <x:c r="H56" t="str">
        <x:f>IF($A56="","",SUMIFS(LEAVE_LOG!$H$4:$H$200,LEAVE_LOG!$B$4:$B$200,$A56,LEAVE_LOG!$E$4:$E$200,"ลากิจ"))</x:f>
      </x:c>
      <x:c r="I56" t="str">
        <x:f>IF($A56="","",G56-H56)</x:f>
      </x:c>
      <x:c r="J56" t="str">
        <x:f>IF($A56="","",SETUP!F56)</x:f>
      </x:c>
      <x:c r="K56" t="str">
        <x:f>IF($A56="","",SUMIFS(LEAVE_LOG!$H$4:$H$200,LEAVE_LOG!$B$4:$B$200,$A56,LEAVE_LOG!$E$4:$E$200,"ลาพักร้อน"))</x:f>
      </x:c>
      <x:c r="L56" t="str">
        <x:f>IF($A56="","",J56-K56)</x:f>
      </x:c>
      <x:c r="M56" t="str">
        <x:f>IF($A56="","",E56+H56+K56)</x:f>
      </x:c>
    </x:row>
    <x:row r="57">
      <x:c r="A57" t="str">
        <x:f>IF(SETUP!A57="","",SETUP!A57)</x:f>
      </x:c>
      <x:c r="B57" t="str">
        <x:f>IF($A57="","",SETUP!B57)</x:f>
      </x:c>
      <x:c r="C57" t="str">
        <x:f>IF($A57="","",SETUP!C57)</x:f>
      </x:c>
      <x:c r="D57" t="str">
        <x:f>IF($A57="","",SETUP!D57)</x:f>
      </x:c>
      <x:c r="E57" t="str">
        <x:f>IF($A57="","",SUMIFS(LEAVE_LOG!$H$4:$H$200,LEAVE_LOG!$B$4:$B$200,$A57,LEAVE_LOG!$E$4:$E$200,"ลาป่วย"))</x:f>
      </x:c>
      <x:c r="F57" t="str">
        <x:f>IF($A57="","",D57-E57)</x:f>
      </x:c>
      <x:c r="G57" t="str">
        <x:f>IF($A57="","",SETUP!E57)</x:f>
      </x:c>
      <x:c r="H57" t="str">
        <x:f>IF($A57="","",SUMIFS(LEAVE_LOG!$H$4:$H$200,LEAVE_LOG!$B$4:$B$200,$A57,LEAVE_LOG!$E$4:$E$200,"ลากิจ"))</x:f>
      </x:c>
      <x:c r="I57" t="str">
        <x:f>IF($A57="","",G57-H57)</x:f>
      </x:c>
      <x:c r="J57" t="str">
        <x:f>IF($A57="","",SETUP!F57)</x:f>
      </x:c>
      <x:c r="K57" t="str">
        <x:f>IF($A57="","",SUMIFS(LEAVE_LOG!$H$4:$H$200,LEAVE_LOG!$B$4:$B$200,$A57,LEAVE_LOG!$E$4:$E$200,"ลาพักร้อน"))</x:f>
      </x:c>
      <x:c r="L57" t="str">
        <x:f>IF($A57="","",J57-K57)</x:f>
      </x:c>
      <x:c r="M57" t="str">
        <x:f>IF($A57="","",E57+H57+K57)</x:f>
      </x:c>
    </x:row>
    <x:row r="58">
      <x:c r="A58" t="str">
        <x:f>IF(SETUP!A58="","",SETUP!A58)</x:f>
      </x:c>
      <x:c r="B58" t="str">
        <x:f>IF($A58="","",SETUP!B58)</x:f>
      </x:c>
      <x:c r="C58" t="str">
        <x:f>IF($A58="","",SETUP!C58)</x:f>
      </x:c>
      <x:c r="D58" t="str">
        <x:f>IF($A58="","",SETUP!D58)</x:f>
      </x:c>
      <x:c r="E58" t="str">
        <x:f>IF($A58="","",SUMIFS(LEAVE_LOG!$H$4:$H$200,LEAVE_LOG!$B$4:$B$200,$A58,LEAVE_LOG!$E$4:$E$200,"ลาป่วย"))</x:f>
      </x:c>
      <x:c r="F58" t="str">
        <x:f>IF($A58="","",D58-E58)</x:f>
      </x:c>
      <x:c r="G58" t="str">
        <x:f>IF($A58="","",SETUP!E58)</x:f>
      </x:c>
      <x:c r="H58" t="str">
        <x:f>IF($A58="","",SUMIFS(LEAVE_LOG!$H$4:$H$200,LEAVE_LOG!$B$4:$B$200,$A58,LEAVE_LOG!$E$4:$E$200,"ลากิจ"))</x:f>
      </x:c>
      <x:c r="I58" t="str">
        <x:f>IF($A58="","",G58-H58)</x:f>
      </x:c>
      <x:c r="J58" t="str">
        <x:f>IF($A58="","",SETUP!F58)</x:f>
      </x:c>
      <x:c r="K58" t="str">
        <x:f>IF($A58="","",SUMIFS(LEAVE_LOG!$H$4:$H$200,LEAVE_LOG!$B$4:$B$200,$A58,LEAVE_LOG!$E$4:$E$200,"ลาพักร้อน"))</x:f>
      </x:c>
      <x:c r="L58" t="str">
        <x:f>IF($A58="","",J58-K58)</x:f>
      </x:c>
      <x:c r="M58" t="str">
        <x:f>IF($A58="","",E58+H58+K58)</x:f>
      </x:c>
    </x:row>
    <x:row r="59">
      <x:c r="A59" t="str">
        <x:f>IF(SETUP!A59="","",SETUP!A59)</x:f>
      </x:c>
      <x:c r="B59" t="str">
        <x:f>IF($A59="","",SETUP!B59)</x:f>
      </x:c>
      <x:c r="C59" t="str">
        <x:f>IF($A59="","",SETUP!C59)</x:f>
      </x:c>
      <x:c r="D59" t="str">
        <x:f>IF($A59="","",SETUP!D59)</x:f>
      </x:c>
      <x:c r="E59" t="str">
        <x:f>IF($A59="","",SUMIFS(LEAVE_LOG!$H$4:$H$200,LEAVE_LOG!$B$4:$B$200,$A59,LEAVE_LOG!$E$4:$E$200,"ลาป่วย"))</x:f>
      </x:c>
      <x:c r="F59" t="str">
        <x:f>IF($A59="","",D59-E59)</x:f>
      </x:c>
      <x:c r="G59" t="str">
        <x:f>IF($A59="","",SETUP!E59)</x:f>
      </x:c>
      <x:c r="H59" t="str">
        <x:f>IF($A59="","",SUMIFS(LEAVE_LOG!$H$4:$H$200,LEAVE_LOG!$B$4:$B$200,$A59,LEAVE_LOG!$E$4:$E$200,"ลากิจ"))</x:f>
      </x:c>
      <x:c r="I59" t="str">
        <x:f>IF($A59="","",G59-H59)</x:f>
      </x:c>
      <x:c r="J59" t="str">
        <x:f>IF($A59="","",SETUP!F59)</x:f>
      </x:c>
      <x:c r="K59" t="str">
        <x:f>IF($A59="","",SUMIFS(LEAVE_LOG!$H$4:$H$200,LEAVE_LOG!$B$4:$B$200,$A59,LEAVE_LOG!$E$4:$E$200,"ลาพักร้อน"))</x:f>
      </x:c>
      <x:c r="L59" t="str">
        <x:f>IF($A59="","",J59-K59)</x:f>
      </x:c>
      <x:c r="M59" t="str">
        <x:f>IF($A59="","",E59+H59+K59)</x:f>
      </x:c>
    </x:row>
    <x:row r="60">
      <x:c r="A60" t="str">
        <x:f>IF(SETUP!A60="","",SETUP!A60)</x:f>
      </x:c>
      <x:c r="B60" t="str">
        <x:f>IF($A60="","",SETUP!B60)</x:f>
      </x:c>
      <x:c r="C60" t="str">
        <x:f>IF($A60="","",SETUP!C60)</x:f>
      </x:c>
      <x:c r="D60" t="str">
        <x:f>IF($A60="","",SETUP!D60)</x:f>
      </x:c>
      <x:c r="E60" t="str">
        <x:f>IF($A60="","",SUMIFS(LEAVE_LOG!$H$4:$H$200,LEAVE_LOG!$B$4:$B$200,$A60,LEAVE_LOG!$E$4:$E$200,"ลาป่วย"))</x:f>
      </x:c>
      <x:c r="F60" t="str">
        <x:f>IF($A60="","",D60-E60)</x:f>
      </x:c>
      <x:c r="G60" t="str">
        <x:f>IF($A60="","",SETUP!E60)</x:f>
      </x:c>
      <x:c r="H60" t="str">
        <x:f>IF($A60="","",SUMIFS(LEAVE_LOG!$H$4:$H$200,LEAVE_LOG!$B$4:$B$200,$A60,LEAVE_LOG!$E$4:$E$200,"ลากิจ"))</x:f>
      </x:c>
      <x:c r="I60" t="str">
        <x:f>IF($A60="","",G60-H60)</x:f>
      </x:c>
      <x:c r="J60" t="str">
        <x:f>IF($A60="","",SETUP!F60)</x:f>
      </x:c>
      <x:c r="K60" t="str">
        <x:f>IF($A60="","",SUMIFS(LEAVE_LOG!$H$4:$H$200,LEAVE_LOG!$B$4:$B$200,$A60,LEAVE_LOG!$E$4:$E$200,"ลาพักร้อน"))</x:f>
      </x:c>
      <x:c r="L60" t="str">
        <x:f>IF($A60="","",J60-K60)</x:f>
      </x:c>
      <x:c r="M60" t="str">
        <x:f>IF($A60="","",E60+H60+K60)</x:f>
      </x:c>
    </x:row>
    <x:row r="61">
      <x:c r="A61" t="str">
        <x:f>IF(SETUP!A61="","",SETUP!A61)</x:f>
      </x:c>
      <x:c r="B61" t="str">
        <x:f>IF($A61="","",SETUP!B61)</x:f>
      </x:c>
      <x:c r="C61" t="str">
        <x:f>IF($A61="","",SETUP!C61)</x:f>
      </x:c>
      <x:c r="D61" t="str">
        <x:f>IF($A61="","",SETUP!D61)</x:f>
      </x:c>
      <x:c r="E61" t="str">
        <x:f>IF($A61="","",SUMIFS(LEAVE_LOG!$H$4:$H$200,LEAVE_LOG!$B$4:$B$200,$A61,LEAVE_LOG!$E$4:$E$200,"ลาป่วย"))</x:f>
      </x:c>
      <x:c r="F61" t="str">
        <x:f>IF($A61="","",D61-E61)</x:f>
      </x:c>
      <x:c r="G61" t="str">
        <x:f>IF($A61="","",SETUP!E61)</x:f>
      </x:c>
      <x:c r="H61" t="str">
        <x:f>IF($A61="","",SUMIFS(LEAVE_LOG!$H$4:$H$200,LEAVE_LOG!$B$4:$B$200,$A61,LEAVE_LOG!$E$4:$E$200,"ลากิจ"))</x:f>
      </x:c>
      <x:c r="I61" t="str">
        <x:f>IF($A61="","",G61-H61)</x:f>
      </x:c>
      <x:c r="J61" t="str">
        <x:f>IF($A61="","",SETUP!F61)</x:f>
      </x:c>
      <x:c r="K61" t="str">
        <x:f>IF($A61="","",SUMIFS(LEAVE_LOG!$H$4:$H$200,LEAVE_LOG!$B$4:$B$200,$A61,LEAVE_LOG!$E$4:$E$200,"ลาพักร้อน"))</x:f>
      </x:c>
      <x:c r="L61" t="str">
        <x:f>IF($A61="","",J61-K61)</x:f>
      </x:c>
      <x:c r="M61" t="str">
        <x:f>IF($A61="","",E61+H61+K61)</x:f>
      </x:c>
    </x:row>
    <x:row r="62">
      <x:c r="A62" t="str">
        <x:f>IF(SETUP!A62="","",SETUP!A62)</x:f>
      </x:c>
      <x:c r="B62" t="str">
        <x:f>IF($A62="","",SETUP!B62)</x:f>
      </x:c>
      <x:c r="C62" t="str">
        <x:f>IF($A62="","",SETUP!C62)</x:f>
      </x:c>
      <x:c r="D62" t="str">
        <x:f>IF($A62="","",SETUP!D62)</x:f>
      </x:c>
      <x:c r="E62" t="str">
        <x:f>IF($A62="","",SUMIFS(LEAVE_LOG!$H$4:$H$200,LEAVE_LOG!$B$4:$B$200,$A62,LEAVE_LOG!$E$4:$E$200,"ลาป่วย"))</x:f>
      </x:c>
      <x:c r="F62" t="str">
        <x:f>IF($A62="","",D62-E62)</x:f>
      </x:c>
      <x:c r="G62" t="str">
        <x:f>IF($A62="","",SETUP!E62)</x:f>
      </x:c>
      <x:c r="H62" t="str">
        <x:f>IF($A62="","",SUMIFS(LEAVE_LOG!$H$4:$H$200,LEAVE_LOG!$B$4:$B$200,$A62,LEAVE_LOG!$E$4:$E$200,"ลากิจ"))</x:f>
      </x:c>
      <x:c r="I62" t="str">
        <x:f>IF($A62="","",G62-H62)</x:f>
      </x:c>
      <x:c r="J62" t="str">
        <x:f>IF($A62="","",SETUP!F62)</x:f>
      </x:c>
      <x:c r="K62" t="str">
        <x:f>IF($A62="","",SUMIFS(LEAVE_LOG!$H$4:$H$200,LEAVE_LOG!$B$4:$B$200,$A62,LEAVE_LOG!$E$4:$E$200,"ลาพักร้อน"))</x:f>
      </x:c>
      <x:c r="L62" t="str">
        <x:f>IF($A62="","",J62-K62)</x:f>
      </x:c>
      <x:c r="M62" t="str">
        <x:f>IF($A62="","",E62+H62+K62)</x:f>
      </x:c>
    </x:row>
    <x:row r="63">
      <x:c r="A63" t="str">
        <x:f>IF(SETUP!A63="","",SETUP!A63)</x:f>
      </x:c>
      <x:c r="B63" t="str">
        <x:f>IF($A63="","",SETUP!B63)</x:f>
      </x:c>
      <x:c r="C63" t="str">
        <x:f>IF($A63="","",SETUP!C63)</x:f>
      </x:c>
      <x:c r="D63" t="str">
        <x:f>IF($A63="","",SETUP!D63)</x:f>
      </x:c>
      <x:c r="E63" t="str">
        <x:f>IF($A63="","",SUMIFS(LEAVE_LOG!$H$4:$H$200,LEAVE_LOG!$B$4:$B$200,$A63,LEAVE_LOG!$E$4:$E$200,"ลาป่วย"))</x:f>
      </x:c>
      <x:c r="F63" t="str">
        <x:f>IF($A63="","",D63-E63)</x:f>
      </x:c>
      <x:c r="G63" t="str">
        <x:f>IF($A63="","",SETUP!E63)</x:f>
      </x:c>
      <x:c r="H63" t="str">
        <x:f>IF($A63="","",SUMIFS(LEAVE_LOG!$H$4:$H$200,LEAVE_LOG!$B$4:$B$200,$A63,LEAVE_LOG!$E$4:$E$200,"ลากิจ"))</x:f>
      </x:c>
      <x:c r="I63" t="str">
        <x:f>IF($A63="","",G63-H63)</x:f>
      </x:c>
      <x:c r="J63" t="str">
        <x:f>IF($A63="","",SETUP!F63)</x:f>
      </x:c>
      <x:c r="K63" t="str">
        <x:f>IF($A63="","",SUMIFS(LEAVE_LOG!$H$4:$H$200,LEAVE_LOG!$B$4:$B$200,$A63,LEAVE_LOG!$E$4:$E$200,"ลาพักร้อน"))</x:f>
      </x:c>
      <x:c r="L63" t="str">
        <x:f>IF($A63="","",J63-K63)</x:f>
      </x:c>
      <x:c r="M63" t="str">
        <x:f>IF($A63="","",E63+H63+K63)</x:f>
      </x:c>
    </x:row>
    <x:row r="64">
      <x:c r="A64" t="str">
        <x:f>IF(SETUP!A64="","",SETUP!A64)</x:f>
      </x:c>
      <x:c r="B64" t="str">
        <x:f>IF($A64="","",SETUP!B64)</x:f>
      </x:c>
      <x:c r="C64" t="str">
        <x:f>IF($A64="","",SETUP!C64)</x:f>
      </x:c>
      <x:c r="D64" t="str">
        <x:f>IF($A64="","",SETUP!D64)</x:f>
      </x:c>
      <x:c r="E64" t="str">
        <x:f>IF($A64="","",SUMIFS(LEAVE_LOG!$H$4:$H$200,LEAVE_LOG!$B$4:$B$200,$A64,LEAVE_LOG!$E$4:$E$200,"ลาป่วย"))</x:f>
      </x:c>
      <x:c r="F64" t="str">
        <x:f>IF($A64="","",D64-E64)</x:f>
      </x:c>
      <x:c r="G64" t="str">
        <x:f>IF($A64="","",SETUP!E64)</x:f>
      </x:c>
      <x:c r="H64" t="str">
        <x:f>IF($A64="","",SUMIFS(LEAVE_LOG!$H$4:$H$200,LEAVE_LOG!$B$4:$B$200,$A64,LEAVE_LOG!$E$4:$E$200,"ลากิจ"))</x:f>
      </x:c>
      <x:c r="I64" t="str">
        <x:f>IF($A64="","",G64-H64)</x:f>
      </x:c>
      <x:c r="J64" t="str">
        <x:f>IF($A64="","",SETUP!F64)</x:f>
      </x:c>
      <x:c r="K64" t="str">
        <x:f>IF($A64="","",SUMIFS(LEAVE_LOG!$H$4:$H$200,LEAVE_LOG!$B$4:$B$200,$A64,LEAVE_LOG!$E$4:$E$200,"ลาพักร้อน"))</x:f>
      </x:c>
      <x:c r="L64" t="str">
        <x:f>IF($A64="","",J64-K64)</x:f>
      </x:c>
      <x:c r="M64" t="str">
        <x:f>IF($A64="","",E64+H64+K64)</x:f>
      </x:c>
    </x:row>
    <x:row r="65">
      <x:c r="A65" t="str">
        <x:f>IF(SETUP!A65="","",SETUP!A65)</x:f>
      </x:c>
      <x:c r="B65" t="str">
        <x:f>IF($A65="","",SETUP!B65)</x:f>
      </x:c>
      <x:c r="C65" t="str">
        <x:f>IF($A65="","",SETUP!C65)</x:f>
      </x:c>
      <x:c r="D65" t="str">
        <x:f>IF($A65="","",SETUP!D65)</x:f>
      </x:c>
      <x:c r="E65" t="str">
        <x:f>IF($A65="","",SUMIFS(LEAVE_LOG!$H$4:$H$200,LEAVE_LOG!$B$4:$B$200,$A65,LEAVE_LOG!$E$4:$E$200,"ลาป่วย"))</x:f>
      </x:c>
      <x:c r="F65" t="str">
        <x:f>IF($A65="","",D65-E65)</x:f>
      </x:c>
      <x:c r="G65" t="str">
        <x:f>IF($A65="","",SETUP!E65)</x:f>
      </x:c>
      <x:c r="H65" t="str">
        <x:f>IF($A65="","",SUMIFS(LEAVE_LOG!$H$4:$H$200,LEAVE_LOG!$B$4:$B$200,$A65,LEAVE_LOG!$E$4:$E$200,"ลากิจ"))</x:f>
      </x:c>
      <x:c r="I65" t="str">
        <x:f>IF($A65="","",G65-H65)</x:f>
      </x:c>
      <x:c r="J65" t="str">
        <x:f>IF($A65="","",SETUP!F65)</x:f>
      </x:c>
      <x:c r="K65" t="str">
        <x:f>IF($A65="","",SUMIFS(LEAVE_LOG!$H$4:$H$200,LEAVE_LOG!$B$4:$B$200,$A65,LEAVE_LOG!$E$4:$E$200,"ลาพักร้อน"))</x:f>
      </x:c>
      <x:c r="L65" t="str">
        <x:f>IF($A65="","",J65-K65)</x:f>
      </x:c>
      <x:c r="M65" t="str">
        <x:f>IF($A65="","",E65+H65+K65)</x:f>
      </x:c>
    </x:row>
    <x:row r="66">
      <x:c r="A66" t="str">
        <x:f>IF(SETUP!A66="","",SETUP!A66)</x:f>
      </x:c>
      <x:c r="B66" t="str">
        <x:f>IF($A66="","",SETUP!B66)</x:f>
      </x:c>
      <x:c r="C66" t="str">
        <x:f>IF($A66="","",SETUP!C66)</x:f>
      </x:c>
      <x:c r="D66" t="str">
        <x:f>IF($A66="","",SETUP!D66)</x:f>
      </x:c>
      <x:c r="E66" t="str">
        <x:f>IF($A66="","",SUMIFS(LEAVE_LOG!$H$4:$H$200,LEAVE_LOG!$B$4:$B$200,$A66,LEAVE_LOG!$E$4:$E$200,"ลาป่วย"))</x:f>
      </x:c>
      <x:c r="F66" t="str">
        <x:f>IF($A66="","",D66-E66)</x:f>
      </x:c>
      <x:c r="G66" t="str">
        <x:f>IF($A66="","",SETUP!E66)</x:f>
      </x:c>
      <x:c r="H66" t="str">
        <x:f>IF($A66="","",SUMIFS(LEAVE_LOG!$H$4:$H$200,LEAVE_LOG!$B$4:$B$200,$A66,LEAVE_LOG!$E$4:$E$200,"ลากิจ"))</x:f>
      </x:c>
      <x:c r="I66" t="str">
        <x:f>IF($A66="","",G66-H66)</x:f>
      </x:c>
      <x:c r="J66" t="str">
        <x:f>IF($A66="","",SETUP!F66)</x:f>
      </x:c>
      <x:c r="K66" t="str">
        <x:f>IF($A66="","",SUMIFS(LEAVE_LOG!$H$4:$H$200,LEAVE_LOG!$B$4:$B$200,$A66,LEAVE_LOG!$E$4:$E$200,"ลาพักร้อน"))</x:f>
      </x:c>
      <x:c r="L66" t="str">
        <x:f>IF($A66="","",J66-K66)</x:f>
      </x:c>
      <x:c r="M66" t="str">
        <x:f>IF($A66="","",E66+H66+K66)</x:f>
      </x:c>
    </x:row>
    <x:row r="67">
      <x:c r="A67" t="str">
        <x:f>IF(SETUP!A67="","",SETUP!A67)</x:f>
      </x:c>
      <x:c r="B67" t="str">
        <x:f>IF($A67="","",SETUP!B67)</x:f>
      </x:c>
      <x:c r="C67" t="str">
        <x:f>IF($A67="","",SETUP!C67)</x:f>
      </x:c>
      <x:c r="D67" t="str">
        <x:f>IF($A67="","",SETUP!D67)</x:f>
      </x:c>
      <x:c r="E67" t="str">
        <x:f>IF($A67="","",SUMIFS(LEAVE_LOG!$H$4:$H$200,LEAVE_LOG!$B$4:$B$200,$A67,LEAVE_LOG!$E$4:$E$200,"ลาป่วย"))</x:f>
      </x:c>
      <x:c r="F67" t="str">
        <x:f>IF($A67="","",D67-E67)</x:f>
      </x:c>
      <x:c r="G67" t="str">
        <x:f>IF($A67="","",SETUP!E67)</x:f>
      </x:c>
      <x:c r="H67" t="str">
        <x:f>IF($A67="","",SUMIFS(LEAVE_LOG!$H$4:$H$200,LEAVE_LOG!$B$4:$B$200,$A67,LEAVE_LOG!$E$4:$E$200,"ลากิจ"))</x:f>
      </x:c>
      <x:c r="I67" t="str">
        <x:f>IF($A67="","",G67-H67)</x:f>
      </x:c>
      <x:c r="J67" t="str">
        <x:f>IF($A67="","",SETUP!F67)</x:f>
      </x:c>
      <x:c r="K67" t="str">
        <x:f>IF($A67="","",SUMIFS(LEAVE_LOG!$H$4:$H$200,LEAVE_LOG!$B$4:$B$200,$A67,LEAVE_LOG!$E$4:$E$200,"ลาพักร้อน"))</x:f>
      </x:c>
      <x:c r="L67" t="str">
        <x:f>IF($A67="","",J67-K67)</x:f>
      </x:c>
      <x:c r="M67" t="str">
        <x:f>IF($A67="","",E67+H67+K67)</x:f>
      </x:c>
    </x:row>
    <x:row r="68">
      <x:c r="A68" t="str">
        <x:f>IF(SETUP!A68="","",SETUP!A68)</x:f>
      </x:c>
      <x:c r="B68" t="str">
        <x:f>IF($A68="","",SETUP!B68)</x:f>
      </x:c>
      <x:c r="C68" t="str">
        <x:f>IF($A68="","",SETUP!C68)</x:f>
      </x:c>
      <x:c r="D68" t="str">
        <x:f>IF($A68="","",SETUP!D68)</x:f>
      </x:c>
      <x:c r="E68" t="str">
        <x:f>IF($A68="","",SUMIFS(LEAVE_LOG!$H$4:$H$200,LEAVE_LOG!$B$4:$B$200,$A68,LEAVE_LOG!$E$4:$E$200,"ลาป่วย"))</x:f>
      </x:c>
      <x:c r="F68" t="str">
        <x:f>IF($A68="","",D68-E68)</x:f>
      </x:c>
      <x:c r="G68" t="str">
        <x:f>IF($A68="","",SETUP!E68)</x:f>
      </x:c>
      <x:c r="H68" t="str">
        <x:f>IF($A68="","",SUMIFS(LEAVE_LOG!$H$4:$H$200,LEAVE_LOG!$B$4:$B$200,$A68,LEAVE_LOG!$E$4:$E$200,"ลากิจ"))</x:f>
      </x:c>
      <x:c r="I68" t="str">
        <x:f>IF($A68="","",G68-H68)</x:f>
      </x:c>
      <x:c r="J68" t="str">
        <x:f>IF($A68="","",SETUP!F68)</x:f>
      </x:c>
      <x:c r="K68" t="str">
        <x:f>IF($A68="","",SUMIFS(LEAVE_LOG!$H$4:$H$200,LEAVE_LOG!$B$4:$B$200,$A68,LEAVE_LOG!$E$4:$E$200,"ลาพักร้อน"))</x:f>
      </x:c>
      <x:c r="L68" t="str">
        <x:f>IF($A68="","",J68-K68)</x:f>
      </x:c>
      <x:c r="M68" t="str">
        <x:f>IF($A68="","",E68+H68+K68)</x:f>
      </x:c>
    </x:row>
    <x:row r="69">
      <x:c r="A69" t="str">
        <x:f>IF(SETUP!A69="","",SETUP!A69)</x:f>
      </x:c>
      <x:c r="B69" t="str">
        <x:f>IF($A69="","",SETUP!B69)</x:f>
      </x:c>
      <x:c r="C69" t="str">
        <x:f>IF($A69="","",SETUP!C69)</x:f>
      </x:c>
      <x:c r="D69" t="str">
        <x:f>IF($A69="","",SETUP!D69)</x:f>
      </x:c>
      <x:c r="E69" t="str">
        <x:f>IF($A69="","",SUMIFS(LEAVE_LOG!$H$4:$H$200,LEAVE_LOG!$B$4:$B$200,$A69,LEAVE_LOG!$E$4:$E$200,"ลาป่วย"))</x:f>
      </x:c>
      <x:c r="F69" t="str">
        <x:f>IF($A69="","",D69-E69)</x:f>
      </x:c>
      <x:c r="G69" t="str">
        <x:f>IF($A69="","",SETUP!E69)</x:f>
      </x:c>
      <x:c r="H69" t="str">
        <x:f>IF($A69="","",SUMIFS(LEAVE_LOG!$H$4:$H$200,LEAVE_LOG!$B$4:$B$200,$A69,LEAVE_LOG!$E$4:$E$200,"ลากิจ"))</x:f>
      </x:c>
      <x:c r="I69" t="str">
        <x:f>IF($A69="","",G69-H69)</x:f>
      </x:c>
      <x:c r="J69" t="str">
        <x:f>IF($A69="","",SETUP!F69)</x:f>
      </x:c>
      <x:c r="K69" t="str">
        <x:f>IF($A69="","",SUMIFS(LEAVE_LOG!$H$4:$H$200,LEAVE_LOG!$B$4:$B$200,$A69,LEAVE_LOG!$E$4:$E$200,"ลาพักร้อน"))</x:f>
      </x:c>
      <x:c r="L69" t="str">
        <x:f>IF($A69="","",J69-K69)</x:f>
      </x:c>
      <x:c r="M69" t="str">
        <x:f>IF($A69="","",E69+H69+K69)</x:f>
      </x:c>
    </x:row>
    <x:row r="70">
      <x:c r="A70" t="str">
        <x:f>IF(SETUP!A70="","",SETUP!A70)</x:f>
      </x:c>
      <x:c r="B70" t="str">
        <x:f>IF($A70="","",SETUP!B70)</x:f>
      </x:c>
      <x:c r="C70" t="str">
        <x:f>IF($A70="","",SETUP!C70)</x:f>
      </x:c>
      <x:c r="D70" t="str">
        <x:f>IF($A70="","",SETUP!D70)</x:f>
      </x:c>
      <x:c r="E70" t="str">
        <x:f>IF($A70="","",SUMIFS(LEAVE_LOG!$H$4:$H$200,LEAVE_LOG!$B$4:$B$200,$A70,LEAVE_LOG!$E$4:$E$200,"ลาป่วย"))</x:f>
      </x:c>
      <x:c r="F70" t="str">
        <x:f>IF($A70="","",D70-E70)</x:f>
      </x:c>
      <x:c r="G70" t="str">
        <x:f>IF($A70="","",SETUP!E70)</x:f>
      </x:c>
      <x:c r="H70" t="str">
        <x:f>IF($A70="","",SUMIFS(LEAVE_LOG!$H$4:$H$200,LEAVE_LOG!$B$4:$B$200,$A70,LEAVE_LOG!$E$4:$E$200,"ลากิจ"))</x:f>
      </x:c>
      <x:c r="I70" t="str">
        <x:f>IF($A70="","",G70-H70)</x:f>
      </x:c>
      <x:c r="J70" t="str">
        <x:f>IF($A70="","",SETUP!F70)</x:f>
      </x:c>
      <x:c r="K70" t="str">
        <x:f>IF($A70="","",SUMIFS(LEAVE_LOG!$H$4:$H$200,LEAVE_LOG!$B$4:$B$200,$A70,LEAVE_LOG!$E$4:$E$200,"ลาพักร้อน"))</x:f>
      </x:c>
      <x:c r="L70" t="str">
        <x:f>IF($A70="","",J70-K70)</x:f>
      </x:c>
      <x:c r="M70" t="str">
        <x:f>IF($A70="","",E70+H70+K70)</x:f>
      </x:c>
    </x:row>
    <x:row r="71">
      <x:c r="A71" t="str">
        <x:f>IF(SETUP!A71="","",SETUP!A71)</x:f>
      </x:c>
      <x:c r="B71" t="str">
        <x:f>IF($A71="","",SETUP!B71)</x:f>
      </x:c>
      <x:c r="C71" t="str">
        <x:f>IF($A71="","",SETUP!C71)</x:f>
      </x:c>
      <x:c r="D71" t="str">
        <x:f>IF($A71="","",SETUP!D71)</x:f>
      </x:c>
      <x:c r="E71" t="str">
        <x:f>IF($A71="","",SUMIFS(LEAVE_LOG!$H$4:$H$200,LEAVE_LOG!$B$4:$B$200,$A71,LEAVE_LOG!$E$4:$E$200,"ลาป่วย"))</x:f>
      </x:c>
      <x:c r="F71" t="str">
        <x:f>IF($A71="","",D71-E71)</x:f>
      </x:c>
      <x:c r="G71" t="str">
        <x:f>IF($A71="","",SETUP!E71)</x:f>
      </x:c>
      <x:c r="H71" t="str">
        <x:f>IF($A71="","",SUMIFS(LEAVE_LOG!$H$4:$H$200,LEAVE_LOG!$B$4:$B$200,$A71,LEAVE_LOG!$E$4:$E$200,"ลากิจ"))</x:f>
      </x:c>
      <x:c r="I71" t="str">
        <x:f>IF($A71="","",G71-H71)</x:f>
      </x:c>
      <x:c r="J71" t="str">
        <x:f>IF($A71="","",SETUP!F71)</x:f>
      </x:c>
      <x:c r="K71" t="str">
        <x:f>IF($A71="","",SUMIFS(LEAVE_LOG!$H$4:$H$200,LEAVE_LOG!$B$4:$B$200,$A71,LEAVE_LOG!$E$4:$E$200,"ลาพักร้อน"))</x:f>
      </x:c>
      <x:c r="L71" t="str">
        <x:f>IF($A71="","",J71-K71)</x:f>
      </x:c>
      <x:c r="M71" t="str">
        <x:f>IF($A71="","",E71+H71+K71)</x:f>
      </x:c>
    </x:row>
    <x:row r="72">
      <x:c r="A72" t="str">
        <x:f>IF(SETUP!A72="","",SETUP!A72)</x:f>
      </x:c>
      <x:c r="B72" t="str">
        <x:f>IF($A72="","",SETUP!B72)</x:f>
      </x:c>
      <x:c r="C72" t="str">
        <x:f>IF($A72="","",SETUP!C72)</x:f>
      </x:c>
      <x:c r="D72" t="str">
        <x:f>IF($A72="","",SETUP!D72)</x:f>
      </x:c>
      <x:c r="E72" t="str">
        <x:f>IF($A72="","",SUMIFS(LEAVE_LOG!$H$4:$H$200,LEAVE_LOG!$B$4:$B$200,$A72,LEAVE_LOG!$E$4:$E$200,"ลาป่วย"))</x:f>
      </x:c>
      <x:c r="F72" t="str">
        <x:f>IF($A72="","",D72-E72)</x:f>
      </x:c>
      <x:c r="G72" t="str">
        <x:f>IF($A72="","",SETUP!E72)</x:f>
      </x:c>
      <x:c r="H72" t="str">
        <x:f>IF($A72="","",SUMIFS(LEAVE_LOG!$H$4:$H$200,LEAVE_LOG!$B$4:$B$200,$A72,LEAVE_LOG!$E$4:$E$200,"ลากิจ"))</x:f>
      </x:c>
      <x:c r="I72" t="str">
        <x:f>IF($A72="","",G72-H72)</x:f>
      </x:c>
      <x:c r="J72" t="str">
        <x:f>IF($A72="","",SETUP!F72)</x:f>
      </x:c>
      <x:c r="K72" t="str">
        <x:f>IF($A72="","",SUMIFS(LEAVE_LOG!$H$4:$H$200,LEAVE_LOG!$B$4:$B$200,$A72,LEAVE_LOG!$E$4:$E$200,"ลาพักร้อน"))</x:f>
      </x:c>
      <x:c r="L72" t="str">
        <x:f>IF($A72="","",J72-K72)</x:f>
      </x:c>
      <x:c r="M72" t="str">
        <x:f>IF($A72="","",E72+H72+K72)</x:f>
      </x:c>
    </x:row>
    <x:row r="73">
      <x:c r="A73" t="str">
        <x:f>IF(SETUP!A73="","",SETUP!A73)</x:f>
      </x:c>
      <x:c r="B73" t="str">
        <x:f>IF($A73="","",SETUP!B73)</x:f>
      </x:c>
      <x:c r="C73" t="str">
        <x:f>IF($A73="","",SETUP!C73)</x:f>
      </x:c>
      <x:c r="D73" t="str">
        <x:f>IF($A73="","",SETUP!D73)</x:f>
      </x:c>
      <x:c r="E73" t="str">
        <x:f>IF($A73="","",SUMIFS(LEAVE_LOG!$H$4:$H$200,LEAVE_LOG!$B$4:$B$200,$A73,LEAVE_LOG!$E$4:$E$200,"ลาป่วย"))</x:f>
      </x:c>
      <x:c r="F73" t="str">
        <x:f>IF($A73="","",D73-E73)</x:f>
      </x:c>
      <x:c r="G73" t="str">
        <x:f>IF($A73="","",SETUP!E73)</x:f>
      </x:c>
      <x:c r="H73" t="str">
        <x:f>IF($A73="","",SUMIFS(LEAVE_LOG!$H$4:$H$200,LEAVE_LOG!$B$4:$B$200,$A73,LEAVE_LOG!$E$4:$E$200,"ลากิจ"))</x:f>
      </x:c>
      <x:c r="I73" t="str">
        <x:f>IF($A73="","",G73-H73)</x:f>
      </x:c>
      <x:c r="J73" t="str">
        <x:f>IF($A73="","",SETUP!F73)</x:f>
      </x:c>
      <x:c r="K73" t="str">
        <x:f>IF($A73="","",SUMIFS(LEAVE_LOG!$H$4:$H$200,LEAVE_LOG!$B$4:$B$200,$A73,LEAVE_LOG!$E$4:$E$200,"ลาพักร้อน"))</x:f>
      </x:c>
      <x:c r="L73" t="str">
        <x:f>IF($A73="","",J73-K73)</x:f>
      </x:c>
      <x:c r="M73" t="str">
        <x:f>IF($A73="","",E73+H73+K73)</x:f>
      </x:c>
    </x:row>
    <x:row r="74">
      <x:c r="A74" t="str">
        <x:f>IF(SETUP!A74="","",SETUP!A74)</x:f>
      </x:c>
      <x:c r="B74" t="str">
        <x:f>IF($A74="","",SETUP!B74)</x:f>
      </x:c>
      <x:c r="C74" t="str">
        <x:f>IF($A74="","",SETUP!C74)</x:f>
      </x:c>
      <x:c r="D74" t="str">
        <x:f>IF($A74="","",SETUP!D74)</x:f>
      </x:c>
      <x:c r="E74" t="str">
        <x:f>IF($A74="","",SUMIFS(LEAVE_LOG!$H$4:$H$200,LEAVE_LOG!$B$4:$B$200,$A74,LEAVE_LOG!$E$4:$E$200,"ลาป่วย"))</x:f>
      </x:c>
      <x:c r="F74" t="str">
        <x:f>IF($A74="","",D74-E74)</x:f>
      </x:c>
      <x:c r="G74" t="str">
        <x:f>IF($A74="","",SETUP!E74)</x:f>
      </x:c>
      <x:c r="H74" t="str">
        <x:f>IF($A74="","",SUMIFS(LEAVE_LOG!$H$4:$H$200,LEAVE_LOG!$B$4:$B$200,$A74,LEAVE_LOG!$E$4:$E$200,"ลากิจ"))</x:f>
      </x:c>
      <x:c r="I74" t="str">
        <x:f>IF($A74="","",G74-H74)</x:f>
      </x:c>
      <x:c r="J74" t="str">
        <x:f>IF($A74="","",SETUP!F74)</x:f>
      </x:c>
      <x:c r="K74" t="str">
        <x:f>IF($A74="","",SUMIFS(LEAVE_LOG!$H$4:$H$200,LEAVE_LOG!$B$4:$B$200,$A74,LEAVE_LOG!$E$4:$E$200,"ลาพักร้อน"))</x:f>
      </x:c>
      <x:c r="L74" t="str">
        <x:f>IF($A74="","",J74-K74)</x:f>
      </x:c>
      <x:c r="M74" t="str">
        <x:f>IF($A74="","",E74+H74+K74)</x:f>
      </x:c>
    </x:row>
    <x:row r="75">
      <x:c r="A75" t="str">
        <x:f>IF(SETUP!A75="","",SETUP!A75)</x:f>
      </x:c>
      <x:c r="B75" t="str">
        <x:f>IF($A75="","",SETUP!B75)</x:f>
      </x:c>
      <x:c r="C75" t="str">
        <x:f>IF($A75="","",SETUP!C75)</x:f>
      </x:c>
      <x:c r="D75" t="str">
        <x:f>IF($A75="","",SETUP!D75)</x:f>
      </x:c>
      <x:c r="E75" t="str">
        <x:f>IF($A75="","",SUMIFS(LEAVE_LOG!$H$4:$H$200,LEAVE_LOG!$B$4:$B$200,$A75,LEAVE_LOG!$E$4:$E$200,"ลาป่วย"))</x:f>
      </x:c>
      <x:c r="F75" t="str">
        <x:f>IF($A75="","",D75-E75)</x:f>
      </x:c>
      <x:c r="G75" t="str">
        <x:f>IF($A75="","",SETUP!E75)</x:f>
      </x:c>
      <x:c r="H75" t="str">
        <x:f>IF($A75="","",SUMIFS(LEAVE_LOG!$H$4:$H$200,LEAVE_LOG!$B$4:$B$200,$A75,LEAVE_LOG!$E$4:$E$200,"ลากิจ"))</x:f>
      </x:c>
      <x:c r="I75" t="str">
        <x:f>IF($A75="","",G75-H75)</x:f>
      </x:c>
      <x:c r="J75" t="str">
        <x:f>IF($A75="","",SETUP!F75)</x:f>
      </x:c>
      <x:c r="K75" t="str">
        <x:f>IF($A75="","",SUMIFS(LEAVE_LOG!$H$4:$H$200,LEAVE_LOG!$B$4:$B$200,$A75,LEAVE_LOG!$E$4:$E$200,"ลาพักร้อน"))</x:f>
      </x:c>
      <x:c r="L75" t="str">
        <x:f>IF($A75="","",J75-K75)</x:f>
      </x:c>
      <x:c r="M75" t="str">
        <x:f>IF($A75="","",E75+H75+K75)</x:f>
      </x:c>
    </x:row>
    <x:row r="76">
      <x:c r="A76" t="str">
        <x:f>IF(SETUP!A76="","",SETUP!A76)</x:f>
      </x:c>
      <x:c r="B76" t="str">
        <x:f>IF($A76="","",SETUP!B76)</x:f>
      </x:c>
      <x:c r="C76" t="str">
        <x:f>IF($A76="","",SETUP!C76)</x:f>
      </x:c>
      <x:c r="D76" t="str">
        <x:f>IF($A76="","",SETUP!D76)</x:f>
      </x:c>
      <x:c r="E76" t="str">
        <x:f>IF($A76="","",SUMIFS(LEAVE_LOG!$H$4:$H$200,LEAVE_LOG!$B$4:$B$200,$A76,LEAVE_LOG!$E$4:$E$200,"ลาป่วย"))</x:f>
      </x:c>
      <x:c r="F76" t="str">
        <x:f>IF($A76="","",D76-E76)</x:f>
      </x:c>
      <x:c r="G76" t="str">
        <x:f>IF($A76="","",SETUP!E76)</x:f>
      </x:c>
      <x:c r="H76" t="str">
        <x:f>IF($A76="","",SUMIFS(LEAVE_LOG!$H$4:$H$200,LEAVE_LOG!$B$4:$B$200,$A76,LEAVE_LOG!$E$4:$E$200,"ลากิจ"))</x:f>
      </x:c>
      <x:c r="I76" t="str">
        <x:f>IF($A76="","",G76-H76)</x:f>
      </x:c>
      <x:c r="J76" t="str">
        <x:f>IF($A76="","",SETUP!F76)</x:f>
      </x:c>
      <x:c r="K76" t="str">
        <x:f>IF($A76="","",SUMIFS(LEAVE_LOG!$H$4:$H$200,LEAVE_LOG!$B$4:$B$200,$A76,LEAVE_LOG!$E$4:$E$200,"ลาพักร้อน"))</x:f>
      </x:c>
      <x:c r="L76" t="str">
        <x:f>IF($A76="","",J76-K76)</x:f>
      </x:c>
      <x:c r="M76" t="str">
        <x:f>IF($A76="","",E76+H76+K76)</x:f>
      </x:c>
    </x:row>
    <x:row r="77">
      <x:c r="A77" t="str">
        <x:f>IF(SETUP!A77="","",SETUP!A77)</x:f>
      </x:c>
      <x:c r="B77" t="str">
        <x:f>IF($A77="","",SETUP!B77)</x:f>
      </x:c>
      <x:c r="C77" t="str">
        <x:f>IF($A77="","",SETUP!C77)</x:f>
      </x:c>
      <x:c r="D77" t="str">
        <x:f>IF($A77="","",SETUP!D77)</x:f>
      </x:c>
      <x:c r="E77" t="str">
        <x:f>IF($A77="","",SUMIFS(LEAVE_LOG!$H$4:$H$200,LEAVE_LOG!$B$4:$B$200,$A77,LEAVE_LOG!$E$4:$E$200,"ลาป่วย"))</x:f>
      </x:c>
      <x:c r="F77" t="str">
        <x:f>IF($A77="","",D77-E77)</x:f>
      </x:c>
      <x:c r="G77" t="str">
        <x:f>IF($A77="","",SETUP!E77)</x:f>
      </x:c>
      <x:c r="H77" t="str">
        <x:f>IF($A77="","",SUMIFS(LEAVE_LOG!$H$4:$H$200,LEAVE_LOG!$B$4:$B$200,$A77,LEAVE_LOG!$E$4:$E$200,"ลากิจ"))</x:f>
      </x:c>
      <x:c r="I77" t="str">
        <x:f>IF($A77="","",G77-H77)</x:f>
      </x:c>
      <x:c r="J77" t="str">
        <x:f>IF($A77="","",SETUP!F77)</x:f>
      </x:c>
      <x:c r="K77" t="str">
        <x:f>IF($A77="","",SUMIFS(LEAVE_LOG!$H$4:$H$200,LEAVE_LOG!$B$4:$B$200,$A77,LEAVE_LOG!$E$4:$E$200,"ลาพักร้อน"))</x:f>
      </x:c>
      <x:c r="L77" t="str">
        <x:f>IF($A77="","",J77-K77)</x:f>
      </x:c>
      <x:c r="M77" t="str">
        <x:f>IF($A77="","",E77+H77+K77)</x:f>
      </x:c>
    </x:row>
    <x:row r="78">
      <x:c r="A78" t="str">
        <x:f>IF(SETUP!A78="","",SETUP!A78)</x:f>
      </x:c>
      <x:c r="B78" t="str">
        <x:f>IF($A78="","",SETUP!B78)</x:f>
      </x:c>
      <x:c r="C78" t="str">
        <x:f>IF($A78="","",SETUP!C78)</x:f>
      </x:c>
      <x:c r="D78" t="str">
        <x:f>IF($A78="","",SETUP!D78)</x:f>
      </x:c>
      <x:c r="E78" t="str">
        <x:f>IF($A78="","",SUMIFS(LEAVE_LOG!$H$4:$H$200,LEAVE_LOG!$B$4:$B$200,$A78,LEAVE_LOG!$E$4:$E$200,"ลาป่วย"))</x:f>
      </x:c>
      <x:c r="F78" t="str">
        <x:f>IF($A78="","",D78-E78)</x:f>
      </x:c>
      <x:c r="G78" t="str">
        <x:f>IF($A78="","",SETUP!E78)</x:f>
      </x:c>
      <x:c r="H78" t="str">
        <x:f>IF($A78="","",SUMIFS(LEAVE_LOG!$H$4:$H$200,LEAVE_LOG!$B$4:$B$200,$A78,LEAVE_LOG!$E$4:$E$200,"ลากิจ"))</x:f>
      </x:c>
      <x:c r="I78" t="str">
        <x:f>IF($A78="","",G78-H78)</x:f>
      </x:c>
      <x:c r="J78" t="str">
        <x:f>IF($A78="","",SETUP!F78)</x:f>
      </x:c>
      <x:c r="K78" t="str">
        <x:f>IF($A78="","",SUMIFS(LEAVE_LOG!$H$4:$H$200,LEAVE_LOG!$B$4:$B$200,$A78,LEAVE_LOG!$E$4:$E$200,"ลาพักร้อน"))</x:f>
      </x:c>
      <x:c r="L78" t="str">
        <x:f>IF($A78="","",J78-K78)</x:f>
      </x:c>
      <x:c r="M78" t="str">
        <x:f>IF($A78="","",E78+H78+K78)</x:f>
      </x:c>
    </x:row>
    <x:row r="79">
      <x:c r="A79" t="str">
        <x:f>IF(SETUP!A79="","",SETUP!A79)</x:f>
      </x:c>
      <x:c r="B79" t="str">
        <x:f>IF($A79="","",SETUP!B79)</x:f>
      </x:c>
      <x:c r="C79" t="str">
        <x:f>IF($A79="","",SETUP!C79)</x:f>
      </x:c>
      <x:c r="D79" t="str">
        <x:f>IF($A79="","",SETUP!D79)</x:f>
      </x:c>
      <x:c r="E79" t="str">
        <x:f>IF($A79="","",SUMIFS(LEAVE_LOG!$H$4:$H$200,LEAVE_LOG!$B$4:$B$200,$A79,LEAVE_LOG!$E$4:$E$200,"ลาป่วย"))</x:f>
      </x:c>
      <x:c r="F79" t="str">
        <x:f>IF($A79="","",D79-E79)</x:f>
      </x:c>
      <x:c r="G79" t="str">
        <x:f>IF($A79="","",SETUP!E79)</x:f>
      </x:c>
      <x:c r="H79" t="str">
        <x:f>IF($A79="","",SUMIFS(LEAVE_LOG!$H$4:$H$200,LEAVE_LOG!$B$4:$B$200,$A79,LEAVE_LOG!$E$4:$E$200,"ลากิจ"))</x:f>
      </x:c>
      <x:c r="I79" t="str">
        <x:f>IF($A79="","",G79-H79)</x:f>
      </x:c>
      <x:c r="J79" t="str">
        <x:f>IF($A79="","",SETUP!F79)</x:f>
      </x:c>
      <x:c r="K79" t="str">
        <x:f>IF($A79="","",SUMIFS(LEAVE_LOG!$H$4:$H$200,LEAVE_LOG!$B$4:$B$200,$A79,LEAVE_LOG!$E$4:$E$200,"ลาพักร้อน"))</x:f>
      </x:c>
      <x:c r="L79" t="str">
        <x:f>IF($A79="","",J79-K79)</x:f>
      </x:c>
      <x:c r="M79" t="str">
        <x:f>IF($A79="","",E79+H79+K79)</x:f>
      </x:c>
    </x:row>
    <x:row r="80">
      <x:c r="A80" t="str">
        <x:f>IF(SETUP!A80="","",SETUP!A80)</x:f>
      </x:c>
      <x:c r="B80" t="str">
        <x:f>IF($A80="","",SETUP!B80)</x:f>
      </x:c>
      <x:c r="C80" t="str">
        <x:f>IF($A80="","",SETUP!C80)</x:f>
      </x:c>
      <x:c r="D80" t="str">
        <x:f>IF($A80="","",SETUP!D80)</x:f>
      </x:c>
      <x:c r="E80" t="str">
        <x:f>IF($A80="","",SUMIFS(LEAVE_LOG!$H$4:$H$200,LEAVE_LOG!$B$4:$B$200,$A80,LEAVE_LOG!$E$4:$E$200,"ลาป่วย"))</x:f>
      </x:c>
      <x:c r="F80" t="str">
        <x:f>IF($A80="","",D80-E80)</x:f>
      </x:c>
      <x:c r="G80" t="str">
        <x:f>IF($A80="","",SETUP!E80)</x:f>
      </x:c>
      <x:c r="H80" t="str">
        <x:f>IF($A80="","",SUMIFS(LEAVE_LOG!$H$4:$H$200,LEAVE_LOG!$B$4:$B$200,$A80,LEAVE_LOG!$E$4:$E$200,"ลากิจ"))</x:f>
      </x:c>
      <x:c r="I80" t="str">
        <x:f>IF($A80="","",G80-H80)</x:f>
      </x:c>
      <x:c r="J80" t="str">
        <x:f>IF($A80="","",SETUP!F80)</x:f>
      </x:c>
      <x:c r="K80" t="str">
        <x:f>IF($A80="","",SUMIFS(LEAVE_LOG!$H$4:$H$200,LEAVE_LOG!$B$4:$B$200,$A80,LEAVE_LOG!$E$4:$E$200,"ลาพักร้อน"))</x:f>
      </x:c>
      <x:c r="L80" t="str">
        <x:f>IF($A80="","",J80-K80)</x:f>
      </x:c>
      <x:c r="M80" t="str">
        <x:f>IF($A80="","",E80+H80+K80)</x:f>
      </x:c>
    </x:row>
    <x:row r="81">
      <x:c r="A81" t="str">
        <x:f>IF(SETUP!A81="","",SETUP!A81)</x:f>
      </x:c>
      <x:c r="B81" t="str">
        <x:f>IF($A81="","",SETUP!B81)</x:f>
      </x:c>
      <x:c r="C81" t="str">
        <x:f>IF($A81="","",SETUP!C81)</x:f>
      </x:c>
      <x:c r="D81" t="str">
        <x:f>IF($A81="","",SETUP!D81)</x:f>
      </x:c>
      <x:c r="E81" t="str">
        <x:f>IF($A81="","",SUMIFS(LEAVE_LOG!$H$4:$H$200,LEAVE_LOG!$B$4:$B$200,$A81,LEAVE_LOG!$E$4:$E$200,"ลาป่วย"))</x:f>
      </x:c>
      <x:c r="F81" t="str">
        <x:f>IF($A81="","",D81-E81)</x:f>
      </x:c>
      <x:c r="G81" t="str">
        <x:f>IF($A81="","",SETUP!E81)</x:f>
      </x:c>
      <x:c r="H81" t="str">
        <x:f>IF($A81="","",SUMIFS(LEAVE_LOG!$H$4:$H$200,LEAVE_LOG!$B$4:$B$200,$A81,LEAVE_LOG!$E$4:$E$200,"ลากิจ"))</x:f>
      </x:c>
      <x:c r="I81" t="str">
        <x:f>IF($A81="","",G81-H81)</x:f>
      </x:c>
      <x:c r="J81" t="str">
        <x:f>IF($A81="","",SETUP!F81)</x:f>
      </x:c>
      <x:c r="K81" t="str">
        <x:f>IF($A81="","",SUMIFS(LEAVE_LOG!$H$4:$H$200,LEAVE_LOG!$B$4:$B$200,$A81,LEAVE_LOG!$E$4:$E$200,"ลาพักร้อน"))</x:f>
      </x:c>
      <x:c r="L81" t="str">
        <x:f>IF($A81="","",J81-K81)</x:f>
      </x:c>
      <x:c r="M81" t="str">
        <x:f>IF($A81="","",E81+H81+K81)</x:f>
      </x:c>
    </x:row>
    <x:row r="82">
      <x:c r="A82" t="str">
        <x:f>IF(SETUP!A82="","",SETUP!A82)</x:f>
      </x:c>
      <x:c r="B82" t="str">
        <x:f>IF($A82="","",SETUP!B82)</x:f>
      </x:c>
      <x:c r="C82" t="str">
        <x:f>IF($A82="","",SETUP!C82)</x:f>
      </x:c>
      <x:c r="D82" t="str">
        <x:f>IF($A82="","",SETUP!D82)</x:f>
      </x:c>
      <x:c r="E82" t="str">
        <x:f>IF($A82="","",SUMIFS(LEAVE_LOG!$H$4:$H$200,LEAVE_LOG!$B$4:$B$200,$A82,LEAVE_LOG!$E$4:$E$200,"ลาป่วย"))</x:f>
      </x:c>
      <x:c r="F82" t="str">
        <x:f>IF($A82="","",D82-E82)</x:f>
      </x:c>
      <x:c r="G82" t="str">
        <x:f>IF($A82="","",SETUP!E82)</x:f>
      </x:c>
      <x:c r="H82" t="str">
        <x:f>IF($A82="","",SUMIFS(LEAVE_LOG!$H$4:$H$200,LEAVE_LOG!$B$4:$B$200,$A82,LEAVE_LOG!$E$4:$E$200,"ลากิจ"))</x:f>
      </x:c>
      <x:c r="I82" t="str">
        <x:f>IF($A82="","",G82-H82)</x:f>
      </x:c>
      <x:c r="J82" t="str">
        <x:f>IF($A82="","",SETUP!F82)</x:f>
      </x:c>
      <x:c r="K82" t="str">
        <x:f>IF($A82="","",SUMIFS(LEAVE_LOG!$H$4:$H$200,LEAVE_LOG!$B$4:$B$200,$A82,LEAVE_LOG!$E$4:$E$200,"ลาพักร้อน"))</x:f>
      </x:c>
      <x:c r="L82" t="str">
        <x:f>IF($A82="","",J82-K82)</x:f>
      </x:c>
      <x:c r="M82" t="str">
        <x:f>IF($A82="","",E82+H82+K82)</x:f>
      </x:c>
    </x:row>
    <x:row r="83">
      <x:c r="A83" t="str">
        <x:f>IF(SETUP!A83="","",SETUP!A83)</x:f>
      </x:c>
      <x:c r="B83" t="str">
        <x:f>IF($A83="","",SETUP!B83)</x:f>
      </x:c>
      <x:c r="C83" t="str">
        <x:f>IF($A83="","",SETUP!C83)</x:f>
      </x:c>
      <x:c r="D83" t="str">
        <x:f>IF($A83="","",SETUP!D83)</x:f>
      </x:c>
      <x:c r="E83" t="str">
        <x:f>IF($A83="","",SUMIFS(LEAVE_LOG!$H$4:$H$200,LEAVE_LOG!$B$4:$B$200,$A83,LEAVE_LOG!$E$4:$E$200,"ลาป่วย"))</x:f>
      </x:c>
      <x:c r="F83" t="str">
        <x:f>IF($A83="","",D83-E83)</x:f>
      </x:c>
      <x:c r="G83" t="str">
        <x:f>IF($A83="","",SETUP!E83)</x:f>
      </x:c>
      <x:c r="H83" t="str">
        <x:f>IF($A83="","",SUMIFS(LEAVE_LOG!$H$4:$H$200,LEAVE_LOG!$B$4:$B$200,$A83,LEAVE_LOG!$E$4:$E$200,"ลากิจ"))</x:f>
      </x:c>
      <x:c r="I83" t="str">
        <x:f>IF($A83="","",G83-H83)</x:f>
      </x:c>
      <x:c r="J83" t="str">
        <x:f>IF($A83="","",SETUP!F83)</x:f>
      </x:c>
      <x:c r="K83" t="str">
        <x:f>IF($A83="","",SUMIFS(LEAVE_LOG!$H$4:$H$200,LEAVE_LOG!$B$4:$B$200,$A83,LEAVE_LOG!$E$4:$E$200,"ลาพักร้อน"))</x:f>
      </x:c>
      <x:c r="L83" t="str">
        <x:f>IF($A83="","",J83-K83)</x:f>
      </x:c>
      <x:c r="M83" t="str">
        <x:f>IF($A83="","",E83+H83+K83)</x:f>
      </x:c>
    </x:row>
    <x:row r="84">
      <x:c r="A84" t="str">
        <x:f>IF(SETUP!A84="","",SETUP!A84)</x:f>
      </x:c>
      <x:c r="B84" t="str">
        <x:f>IF($A84="","",SETUP!B84)</x:f>
      </x:c>
      <x:c r="C84" t="str">
        <x:f>IF($A84="","",SETUP!C84)</x:f>
      </x:c>
      <x:c r="D84" t="str">
        <x:f>IF($A84="","",SETUP!D84)</x:f>
      </x:c>
      <x:c r="E84" t="str">
        <x:f>IF($A84="","",SUMIFS(LEAVE_LOG!$H$4:$H$200,LEAVE_LOG!$B$4:$B$200,$A84,LEAVE_LOG!$E$4:$E$200,"ลาป่วย"))</x:f>
      </x:c>
      <x:c r="F84" t="str">
        <x:f>IF($A84="","",D84-E84)</x:f>
      </x:c>
      <x:c r="G84" t="str">
        <x:f>IF($A84="","",SETUP!E84)</x:f>
      </x:c>
      <x:c r="H84" t="str">
        <x:f>IF($A84="","",SUMIFS(LEAVE_LOG!$H$4:$H$200,LEAVE_LOG!$B$4:$B$200,$A84,LEAVE_LOG!$E$4:$E$200,"ลากิจ"))</x:f>
      </x:c>
      <x:c r="I84" t="str">
        <x:f>IF($A84="","",G84-H84)</x:f>
      </x:c>
      <x:c r="J84" t="str">
        <x:f>IF($A84="","",SETUP!F84)</x:f>
      </x:c>
      <x:c r="K84" t="str">
        <x:f>IF($A84="","",SUMIFS(LEAVE_LOG!$H$4:$H$200,LEAVE_LOG!$B$4:$B$200,$A84,LEAVE_LOG!$E$4:$E$200,"ลาพักร้อน"))</x:f>
      </x:c>
      <x:c r="L84" t="str">
        <x:f>IF($A84="","",J84-K84)</x:f>
      </x:c>
      <x:c r="M84" t="str">
        <x:f>IF($A84="","",E84+H84+K84)</x:f>
      </x:c>
    </x:row>
    <x:row r="85">
      <x:c r="A85" t="str">
        <x:f>IF(SETUP!A85="","",SETUP!A85)</x:f>
      </x:c>
      <x:c r="B85" t="str">
        <x:f>IF($A85="","",SETUP!B85)</x:f>
      </x:c>
      <x:c r="C85" t="str">
        <x:f>IF($A85="","",SETUP!C85)</x:f>
      </x:c>
      <x:c r="D85" t="str">
        <x:f>IF($A85="","",SETUP!D85)</x:f>
      </x:c>
      <x:c r="E85" t="str">
        <x:f>IF($A85="","",SUMIFS(LEAVE_LOG!$H$4:$H$200,LEAVE_LOG!$B$4:$B$200,$A85,LEAVE_LOG!$E$4:$E$200,"ลาป่วย"))</x:f>
      </x:c>
      <x:c r="F85" t="str">
        <x:f>IF($A85="","",D85-E85)</x:f>
      </x:c>
      <x:c r="G85" t="str">
        <x:f>IF($A85="","",SETUP!E85)</x:f>
      </x:c>
      <x:c r="H85" t="str">
        <x:f>IF($A85="","",SUMIFS(LEAVE_LOG!$H$4:$H$200,LEAVE_LOG!$B$4:$B$200,$A85,LEAVE_LOG!$E$4:$E$200,"ลากิจ"))</x:f>
      </x:c>
      <x:c r="I85" t="str">
        <x:f>IF($A85="","",G85-H85)</x:f>
      </x:c>
      <x:c r="J85" t="str">
        <x:f>IF($A85="","",SETUP!F85)</x:f>
      </x:c>
      <x:c r="K85" t="str">
        <x:f>IF($A85="","",SUMIFS(LEAVE_LOG!$H$4:$H$200,LEAVE_LOG!$B$4:$B$200,$A85,LEAVE_LOG!$E$4:$E$200,"ลาพักร้อน"))</x:f>
      </x:c>
      <x:c r="L85" t="str">
        <x:f>IF($A85="","",J85-K85)</x:f>
      </x:c>
      <x:c r="M85" t="str">
        <x:f>IF($A85="","",E85+H85+K85)</x:f>
      </x:c>
    </x:row>
    <x:row r="86">
      <x:c r="A86" t="str">
        <x:f>IF(SETUP!A86="","",SETUP!A86)</x:f>
      </x:c>
      <x:c r="B86" t="str">
        <x:f>IF($A86="","",SETUP!B86)</x:f>
      </x:c>
      <x:c r="C86" t="str">
        <x:f>IF($A86="","",SETUP!C86)</x:f>
      </x:c>
      <x:c r="D86" t="str">
        <x:f>IF($A86="","",SETUP!D86)</x:f>
      </x:c>
      <x:c r="E86" t="str">
        <x:f>IF($A86="","",SUMIFS(LEAVE_LOG!$H$4:$H$200,LEAVE_LOG!$B$4:$B$200,$A86,LEAVE_LOG!$E$4:$E$200,"ลาป่วย"))</x:f>
      </x:c>
      <x:c r="F86" t="str">
        <x:f>IF($A86="","",D86-E86)</x:f>
      </x:c>
      <x:c r="G86" t="str">
        <x:f>IF($A86="","",SETUP!E86)</x:f>
      </x:c>
      <x:c r="H86" t="str">
        <x:f>IF($A86="","",SUMIFS(LEAVE_LOG!$H$4:$H$200,LEAVE_LOG!$B$4:$B$200,$A86,LEAVE_LOG!$E$4:$E$200,"ลากิจ"))</x:f>
      </x:c>
      <x:c r="I86" t="str">
        <x:f>IF($A86="","",G86-H86)</x:f>
      </x:c>
      <x:c r="J86" t="str">
        <x:f>IF($A86="","",SETUP!F86)</x:f>
      </x:c>
      <x:c r="K86" t="str">
        <x:f>IF($A86="","",SUMIFS(LEAVE_LOG!$H$4:$H$200,LEAVE_LOG!$B$4:$B$200,$A86,LEAVE_LOG!$E$4:$E$200,"ลาพักร้อน"))</x:f>
      </x:c>
      <x:c r="L86" t="str">
        <x:f>IF($A86="","",J86-K86)</x:f>
      </x:c>
      <x:c r="M86" t="str">
        <x:f>IF($A86="","",E86+H86+K86)</x:f>
      </x:c>
    </x:row>
    <x:row r="87">
      <x:c r="A87" t="str">
        <x:f>IF(SETUP!A87="","",SETUP!A87)</x:f>
      </x:c>
      <x:c r="B87" t="str">
        <x:f>IF($A87="","",SETUP!B87)</x:f>
      </x:c>
      <x:c r="C87" t="str">
        <x:f>IF($A87="","",SETUP!C87)</x:f>
      </x:c>
      <x:c r="D87" t="str">
        <x:f>IF($A87="","",SETUP!D87)</x:f>
      </x:c>
      <x:c r="E87" t="str">
        <x:f>IF($A87="","",SUMIFS(LEAVE_LOG!$H$4:$H$200,LEAVE_LOG!$B$4:$B$200,$A87,LEAVE_LOG!$E$4:$E$200,"ลาป่วย"))</x:f>
      </x:c>
      <x:c r="F87" t="str">
        <x:f>IF($A87="","",D87-E87)</x:f>
      </x:c>
      <x:c r="G87" t="str">
        <x:f>IF($A87="","",SETUP!E87)</x:f>
      </x:c>
      <x:c r="H87" t="str">
        <x:f>IF($A87="","",SUMIFS(LEAVE_LOG!$H$4:$H$200,LEAVE_LOG!$B$4:$B$200,$A87,LEAVE_LOG!$E$4:$E$200,"ลากิจ"))</x:f>
      </x:c>
      <x:c r="I87" t="str">
        <x:f>IF($A87="","",G87-H87)</x:f>
      </x:c>
      <x:c r="J87" t="str">
        <x:f>IF($A87="","",SETUP!F87)</x:f>
      </x:c>
      <x:c r="K87" t="str">
        <x:f>IF($A87="","",SUMIFS(LEAVE_LOG!$H$4:$H$200,LEAVE_LOG!$B$4:$B$200,$A87,LEAVE_LOG!$E$4:$E$200,"ลาพักร้อน"))</x:f>
      </x:c>
      <x:c r="L87" t="str">
        <x:f>IF($A87="","",J87-K87)</x:f>
      </x:c>
      <x:c r="M87" t="str">
        <x:f>IF($A87="","",E87+H87+K87)</x:f>
      </x:c>
    </x:row>
    <x:row r="88">
      <x:c r="A88" t="str">
        <x:f>IF(SETUP!A88="","",SETUP!A88)</x:f>
      </x:c>
      <x:c r="B88" t="str">
        <x:f>IF($A88="","",SETUP!B88)</x:f>
      </x:c>
      <x:c r="C88" t="str">
        <x:f>IF($A88="","",SETUP!C88)</x:f>
      </x:c>
      <x:c r="D88" t="str">
        <x:f>IF($A88="","",SETUP!D88)</x:f>
      </x:c>
      <x:c r="E88" t="str">
        <x:f>IF($A88="","",SUMIFS(LEAVE_LOG!$H$4:$H$200,LEAVE_LOG!$B$4:$B$200,$A88,LEAVE_LOG!$E$4:$E$200,"ลาป่วย"))</x:f>
      </x:c>
      <x:c r="F88" t="str">
        <x:f>IF($A88="","",D88-E88)</x:f>
      </x:c>
      <x:c r="G88" t="str">
        <x:f>IF($A88="","",SETUP!E88)</x:f>
      </x:c>
      <x:c r="H88" t="str">
        <x:f>IF($A88="","",SUMIFS(LEAVE_LOG!$H$4:$H$200,LEAVE_LOG!$B$4:$B$200,$A88,LEAVE_LOG!$E$4:$E$200,"ลากิจ"))</x:f>
      </x:c>
      <x:c r="I88" t="str">
        <x:f>IF($A88="","",G88-H88)</x:f>
      </x:c>
      <x:c r="J88" t="str">
        <x:f>IF($A88="","",SETUP!F88)</x:f>
      </x:c>
      <x:c r="K88" t="str">
        <x:f>IF($A88="","",SUMIFS(LEAVE_LOG!$H$4:$H$200,LEAVE_LOG!$B$4:$B$200,$A88,LEAVE_LOG!$E$4:$E$200,"ลาพักร้อน"))</x:f>
      </x:c>
      <x:c r="L88" t="str">
        <x:f>IF($A88="","",J88-K88)</x:f>
      </x:c>
      <x:c r="M88" t="str">
        <x:f>IF($A88="","",E88+H88+K88)</x:f>
      </x:c>
    </x:row>
    <x:row r="89">
      <x:c r="A89" t="str">
        <x:f>IF(SETUP!A89="","",SETUP!A89)</x:f>
      </x:c>
      <x:c r="B89" t="str">
        <x:f>IF($A89="","",SETUP!B89)</x:f>
      </x:c>
      <x:c r="C89" t="str">
        <x:f>IF($A89="","",SETUP!C89)</x:f>
      </x:c>
      <x:c r="D89" t="str">
        <x:f>IF($A89="","",SETUP!D89)</x:f>
      </x:c>
      <x:c r="E89" t="str">
        <x:f>IF($A89="","",SUMIFS(LEAVE_LOG!$H$4:$H$200,LEAVE_LOG!$B$4:$B$200,$A89,LEAVE_LOG!$E$4:$E$200,"ลาป่วย"))</x:f>
      </x:c>
      <x:c r="F89" t="str">
        <x:f>IF($A89="","",D89-E89)</x:f>
      </x:c>
      <x:c r="G89" t="str">
        <x:f>IF($A89="","",SETUP!E89)</x:f>
      </x:c>
      <x:c r="H89" t="str">
        <x:f>IF($A89="","",SUMIFS(LEAVE_LOG!$H$4:$H$200,LEAVE_LOG!$B$4:$B$200,$A89,LEAVE_LOG!$E$4:$E$200,"ลากิจ"))</x:f>
      </x:c>
      <x:c r="I89" t="str">
        <x:f>IF($A89="","",G89-H89)</x:f>
      </x:c>
      <x:c r="J89" t="str">
        <x:f>IF($A89="","",SETUP!F89)</x:f>
      </x:c>
      <x:c r="K89" t="str">
        <x:f>IF($A89="","",SUMIFS(LEAVE_LOG!$H$4:$H$200,LEAVE_LOG!$B$4:$B$200,$A89,LEAVE_LOG!$E$4:$E$200,"ลาพักร้อน"))</x:f>
      </x:c>
      <x:c r="L89" t="str">
        <x:f>IF($A89="","",J89-K89)</x:f>
      </x:c>
      <x:c r="M89" t="str">
        <x:f>IF($A89="","",E89+H89+K89)</x:f>
      </x:c>
    </x:row>
    <x:row r="90">
      <x:c r="A90" t="str">
        <x:f>IF(SETUP!A90="","",SETUP!A90)</x:f>
      </x:c>
      <x:c r="B90" t="str">
        <x:f>IF($A90="","",SETUP!B90)</x:f>
      </x:c>
      <x:c r="C90" t="str">
        <x:f>IF($A90="","",SETUP!C90)</x:f>
      </x:c>
      <x:c r="D90" t="str">
        <x:f>IF($A90="","",SETUP!D90)</x:f>
      </x:c>
      <x:c r="E90" t="str">
        <x:f>IF($A90="","",SUMIFS(LEAVE_LOG!$H$4:$H$200,LEAVE_LOG!$B$4:$B$200,$A90,LEAVE_LOG!$E$4:$E$200,"ลาป่วย"))</x:f>
      </x:c>
      <x:c r="F90" t="str">
        <x:f>IF($A90="","",D90-E90)</x:f>
      </x:c>
      <x:c r="G90" t="str">
        <x:f>IF($A90="","",SETUP!E90)</x:f>
      </x:c>
      <x:c r="H90" t="str">
        <x:f>IF($A90="","",SUMIFS(LEAVE_LOG!$H$4:$H$200,LEAVE_LOG!$B$4:$B$200,$A90,LEAVE_LOG!$E$4:$E$200,"ลากิจ"))</x:f>
      </x:c>
      <x:c r="I90" t="str">
        <x:f>IF($A90="","",G90-H90)</x:f>
      </x:c>
      <x:c r="J90" t="str">
        <x:f>IF($A90="","",SETUP!F90)</x:f>
      </x:c>
      <x:c r="K90" t="str">
        <x:f>IF($A90="","",SUMIFS(LEAVE_LOG!$H$4:$H$200,LEAVE_LOG!$B$4:$B$200,$A90,LEAVE_LOG!$E$4:$E$200,"ลาพักร้อน"))</x:f>
      </x:c>
      <x:c r="L90" t="str">
        <x:f>IF($A90="","",J90-K90)</x:f>
      </x:c>
      <x:c r="M90" t="str">
        <x:f>IF($A90="","",E90+H90+K90)</x:f>
      </x:c>
    </x:row>
    <x:row r="91">
      <x:c r="A91" t="str">
        <x:f>IF(SETUP!A91="","",SETUP!A91)</x:f>
      </x:c>
      <x:c r="B91" t="str">
        <x:f>IF($A91="","",SETUP!B91)</x:f>
      </x:c>
      <x:c r="C91" t="str">
        <x:f>IF($A91="","",SETUP!C91)</x:f>
      </x:c>
      <x:c r="D91" t="str">
        <x:f>IF($A91="","",SETUP!D91)</x:f>
      </x:c>
      <x:c r="E91" t="str">
        <x:f>IF($A91="","",SUMIFS(LEAVE_LOG!$H$4:$H$200,LEAVE_LOG!$B$4:$B$200,$A91,LEAVE_LOG!$E$4:$E$200,"ลาป่วย"))</x:f>
      </x:c>
      <x:c r="F91" t="str">
        <x:f>IF($A91="","",D91-E91)</x:f>
      </x:c>
      <x:c r="G91" t="str">
        <x:f>IF($A91="","",SETUP!E91)</x:f>
      </x:c>
      <x:c r="H91" t="str">
        <x:f>IF($A91="","",SUMIFS(LEAVE_LOG!$H$4:$H$200,LEAVE_LOG!$B$4:$B$200,$A91,LEAVE_LOG!$E$4:$E$200,"ลากิจ"))</x:f>
      </x:c>
      <x:c r="I91" t="str">
        <x:f>IF($A91="","",G91-H91)</x:f>
      </x:c>
      <x:c r="J91" t="str">
        <x:f>IF($A91="","",SETUP!F91)</x:f>
      </x:c>
      <x:c r="K91" t="str">
        <x:f>IF($A91="","",SUMIFS(LEAVE_LOG!$H$4:$H$200,LEAVE_LOG!$B$4:$B$200,$A91,LEAVE_LOG!$E$4:$E$200,"ลาพักร้อน"))</x:f>
      </x:c>
      <x:c r="L91" t="str">
        <x:f>IF($A91="","",J91-K91)</x:f>
      </x:c>
      <x:c r="M91" t="str">
        <x:f>IF($A91="","",E91+H91+K91)</x:f>
      </x:c>
    </x:row>
    <x:row r="92">
      <x:c r="A92" t="str">
        <x:f>IF(SETUP!A92="","",SETUP!A92)</x:f>
      </x:c>
      <x:c r="B92" t="str">
        <x:f>IF($A92="","",SETUP!B92)</x:f>
      </x:c>
      <x:c r="C92" t="str">
        <x:f>IF($A92="","",SETUP!C92)</x:f>
      </x:c>
      <x:c r="D92" t="str">
        <x:f>IF($A92="","",SETUP!D92)</x:f>
      </x:c>
      <x:c r="E92" t="str">
        <x:f>IF($A92="","",SUMIFS(LEAVE_LOG!$H$4:$H$200,LEAVE_LOG!$B$4:$B$200,$A92,LEAVE_LOG!$E$4:$E$200,"ลาป่วย"))</x:f>
      </x:c>
      <x:c r="F92" t="str">
        <x:f>IF($A92="","",D92-E92)</x:f>
      </x:c>
      <x:c r="G92" t="str">
        <x:f>IF($A92="","",SETUP!E92)</x:f>
      </x:c>
      <x:c r="H92" t="str">
        <x:f>IF($A92="","",SUMIFS(LEAVE_LOG!$H$4:$H$200,LEAVE_LOG!$B$4:$B$200,$A92,LEAVE_LOG!$E$4:$E$200,"ลากิจ"))</x:f>
      </x:c>
      <x:c r="I92" t="str">
        <x:f>IF($A92="","",G92-H92)</x:f>
      </x:c>
      <x:c r="J92" t="str">
        <x:f>IF($A92="","",SETUP!F92)</x:f>
      </x:c>
      <x:c r="K92" t="str">
        <x:f>IF($A92="","",SUMIFS(LEAVE_LOG!$H$4:$H$200,LEAVE_LOG!$B$4:$B$200,$A92,LEAVE_LOG!$E$4:$E$200,"ลาพักร้อน"))</x:f>
      </x:c>
      <x:c r="L92" t="str">
        <x:f>IF($A92="","",J92-K92)</x:f>
      </x:c>
      <x:c r="M92" t="str">
        <x:f>IF($A92="","",E92+H92+K92)</x:f>
      </x:c>
    </x:row>
    <x:row r="93">
      <x:c r="A93" t="str">
        <x:f>IF(SETUP!A93="","",SETUP!A93)</x:f>
      </x:c>
      <x:c r="B93" t="str">
        <x:f>IF($A93="","",SETUP!B93)</x:f>
      </x:c>
      <x:c r="C93" t="str">
        <x:f>IF($A93="","",SETUP!C93)</x:f>
      </x:c>
      <x:c r="D93" t="str">
        <x:f>IF($A93="","",SETUP!D93)</x:f>
      </x:c>
      <x:c r="E93" t="str">
        <x:f>IF($A93="","",SUMIFS(LEAVE_LOG!$H$4:$H$200,LEAVE_LOG!$B$4:$B$200,$A93,LEAVE_LOG!$E$4:$E$200,"ลาป่วย"))</x:f>
      </x:c>
      <x:c r="F93" t="str">
        <x:f>IF($A93="","",D93-E93)</x:f>
      </x:c>
      <x:c r="G93" t="str">
        <x:f>IF($A93="","",SETUP!E93)</x:f>
      </x:c>
      <x:c r="H93" t="str">
        <x:f>IF($A93="","",SUMIFS(LEAVE_LOG!$H$4:$H$200,LEAVE_LOG!$B$4:$B$200,$A93,LEAVE_LOG!$E$4:$E$200,"ลากิจ"))</x:f>
      </x:c>
      <x:c r="I93" t="str">
        <x:f>IF($A93="","",G93-H93)</x:f>
      </x:c>
      <x:c r="J93" t="str">
        <x:f>IF($A93="","",SETUP!F93)</x:f>
      </x:c>
      <x:c r="K93" t="str">
        <x:f>IF($A93="","",SUMIFS(LEAVE_LOG!$H$4:$H$200,LEAVE_LOG!$B$4:$B$200,$A93,LEAVE_LOG!$E$4:$E$200,"ลาพักร้อน"))</x:f>
      </x:c>
      <x:c r="L93" t="str">
        <x:f>IF($A93="","",J93-K93)</x:f>
      </x:c>
      <x:c r="M93" t="str">
        <x:f>IF($A93="","",E93+H93+K93)</x:f>
      </x:c>
    </x:row>
    <x:row r="94">
      <x:c r="A94" t="str">
        <x:f>IF(SETUP!A94="","",SETUP!A94)</x:f>
      </x:c>
      <x:c r="B94" t="str">
        <x:f>IF($A94="","",SETUP!B94)</x:f>
      </x:c>
      <x:c r="C94" t="str">
        <x:f>IF($A94="","",SETUP!C94)</x:f>
      </x:c>
      <x:c r="D94" t="str">
        <x:f>IF($A94="","",SETUP!D94)</x:f>
      </x:c>
      <x:c r="E94" t="str">
        <x:f>IF($A94="","",SUMIFS(LEAVE_LOG!$H$4:$H$200,LEAVE_LOG!$B$4:$B$200,$A94,LEAVE_LOG!$E$4:$E$200,"ลาป่วย"))</x:f>
      </x:c>
      <x:c r="F94" t="str">
        <x:f>IF($A94="","",D94-E94)</x:f>
      </x:c>
      <x:c r="G94" t="str">
        <x:f>IF($A94="","",SETUP!E94)</x:f>
      </x:c>
      <x:c r="H94" t="str">
        <x:f>IF($A94="","",SUMIFS(LEAVE_LOG!$H$4:$H$200,LEAVE_LOG!$B$4:$B$200,$A94,LEAVE_LOG!$E$4:$E$200,"ลากิจ"))</x:f>
      </x:c>
      <x:c r="I94" t="str">
        <x:f>IF($A94="","",G94-H94)</x:f>
      </x:c>
      <x:c r="J94" t="str">
        <x:f>IF($A94="","",SETUP!F94)</x:f>
      </x:c>
      <x:c r="K94" t="str">
        <x:f>IF($A94="","",SUMIFS(LEAVE_LOG!$H$4:$H$200,LEAVE_LOG!$B$4:$B$200,$A94,LEAVE_LOG!$E$4:$E$200,"ลาพักร้อน"))</x:f>
      </x:c>
      <x:c r="L94" t="str">
        <x:f>IF($A94="","",J94-K94)</x:f>
      </x:c>
      <x:c r="M94" t="str">
        <x:f>IF($A94="","",E94+H94+K94)</x:f>
      </x:c>
    </x:row>
    <x:row r="95">
      <x:c r="A95" t="str">
        <x:f>IF(SETUP!A95="","",SETUP!A95)</x:f>
      </x:c>
      <x:c r="B95" t="str">
        <x:f>IF($A95="","",SETUP!B95)</x:f>
      </x:c>
      <x:c r="C95" t="str">
        <x:f>IF($A95="","",SETUP!C95)</x:f>
      </x:c>
      <x:c r="D95" t="str">
        <x:f>IF($A95="","",SETUP!D95)</x:f>
      </x:c>
      <x:c r="E95" t="str">
        <x:f>IF($A95="","",SUMIFS(LEAVE_LOG!$H$4:$H$200,LEAVE_LOG!$B$4:$B$200,$A95,LEAVE_LOG!$E$4:$E$200,"ลาป่วย"))</x:f>
      </x:c>
      <x:c r="F95" t="str">
        <x:f>IF($A95="","",D95-E95)</x:f>
      </x:c>
      <x:c r="G95" t="str">
        <x:f>IF($A95="","",SETUP!E95)</x:f>
      </x:c>
      <x:c r="H95" t="str">
        <x:f>IF($A95="","",SUMIFS(LEAVE_LOG!$H$4:$H$200,LEAVE_LOG!$B$4:$B$200,$A95,LEAVE_LOG!$E$4:$E$200,"ลากิจ"))</x:f>
      </x:c>
      <x:c r="I95" t="str">
        <x:f>IF($A95="","",G95-H95)</x:f>
      </x:c>
      <x:c r="J95" t="str">
        <x:f>IF($A95="","",SETUP!F95)</x:f>
      </x:c>
      <x:c r="K95" t="str">
        <x:f>IF($A95="","",SUMIFS(LEAVE_LOG!$H$4:$H$200,LEAVE_LOG!$B$4:$B$200,$A95,LEAVE_LOG!$E$4:$E$200,"ลาพักร้อน"))</x:f>
      </x:c>
      <x:c r="L95" t="str">
        <x:f>IF($A95="","",J95-K95)</x:f>
      </x:c>
      <x:c r="M95" t="str">
        <x:f>IF($A95="","",E95+H95+K95)</x:f>
      </x:c>
    </x:row>
    <x:row r="96">
      <x:c r="A96" t="str">
        <x:f>IF(SETUP!A96="","",SETUP!A96)</x:f>
      </x:c>
      <x:c r="B96" t="str">
        <x:f>IF($A96="","",SETUP!B96)</x:f>
      </x:c>
      <x:c r="C96" t="str">
        <x:f>IF($A96="","",SETUP!C96)</x:f>
      </x:c>
      <x:c r="D96" t="str">
        <x:f>IF($A96="","",SETUP!D96)</x:f>
      </x:c>
      <x:c r="E96" t="str">
        <x:f>IF($A96="","",SUMIFS(LEAVE_LOG!$H$4:$H$200,LEAVE_LOG!$B$4:$B$200,$A96,LEAVE_LOG!$E$4:$E$200,"ลาป่วย"))</x:f>
      </x:c>
      <x:c r="F96" t="str">
        <x:f>IF($A96="","",D96-E96)</x:f>
      </x:c>
      <x:c r="G96" t="str">
        <x:f>IF($A96="","",SETUP!E96)</x:f>
      </x:c>
      <x:c r="H96" t="str">
        <x:f>IF($A96="","",SUMIFS(LEAVE_LOG!$H$4:$H$200,LEAVE_LOG!$B$4:$B$200,$A96,LEAVE_LOG!$E$4:$E$200,"ลากิจ"))</x:f>
      </x:c>
      <x:c r="I96" t="str">
        <x:f>IF($A96="","",G96-H96)</x:f>
      </x:c>
      <x:c r="J96" t="str">
        <x:f>IF($A96="","",SETUP!F96)</x:f>
      </x:c>
      <x:c r="K96" t="str">
        <x:f>IF($A96="","",SUMIFS(LEAVE_LOG!$H$4:$H$200,LEAVE_LOG!$B$4:$B$200,$A96,LEAVE_LOG!$E$4:$E$200,"ลาพักร้อน"))</x:f>
      </x:c>
      <x:c r="L96" t="str">
        <x:f>IF($A96="","",J96-K96)</x:f>
      </x:c>
      <x:c r="M96" t="str">
        <x:f>IF($A96="","",E96+H96+K96)</x:f>
      </x:c>
    </x:row>
    <x:row r="97">
      <x:c r="A97" t="str">
        <x:f>IF(SETUP!A97="","",SETUP!A97)</x:f>
      </x:c>
      <x:c r="B97" t="str">
        <x:f>IF($A97="","",SETUP!B97)</x:f>
      </x:c>
      <x:c r="C97" t="str">
        <x:f>IF($A97="","",SETUP!C97)</x:f>
      </x:c>
      <x:c r="D97" t="str">
        <x:f>IF($A97="","",SETUP!D97)</x:f>
      </x:c>
      <x:c r="E97" t="str">
        <x:f>IF($A97="","",SUMIFS(LEAVE_LOG!$H$4:$H$200,LEAVE_LOG!$B$4:$B$200,$A97,LEAVE_LOG!$E$4:$E$200,"ลาป่วย"))</x:f>
      </x:c>
      <x:c r="F97" t="str">
        <x:f>IF($A97="","",D97-E97)</x:f>
      </x:c>
      <x:c r="G97" t="str">
        <x:f>IF($A97="","",SETUP!E97)</x:f>
      </x:c>
      <x:c r="H97" t="str">
        <x:f>IF($A97="","",SUMIFS(LEAVE_LOG!$H$4:$H$200,LEAVE_LOG!$B$4:$B$200,$A97,LEAVE_LOG!$E$4:$E$200,"ลากิจ"))</x:f>
      </x:c>
      <x:c r="I97" t="str">
        <x:f>IF($A97="","",G97-H97)</x:f>
      </x:c>
      <x:c r="J97" t="str">
        <x:f>IF($A97="","",SETUP!F97)</x:f>
      </x:c>
      <x:c r="K97" t="str">
        <x:f>IF($A97="","",SUMIFS(LEAVE_LOG!$H$4:$H$200,LEAVE_LOG!$B$4:$B$200,$A97,LEAVE_LOG!$E$4:$E$200,"ลาพักร้อน"))</x:f>
      </x:c>
      <x:c r="L97" t="str">
        <x:f>IF($A97="","",J97-K97)</x:f>
      </x:c>
      <x:c r="M97" t="str">
        <x:f>IF($A97="","",E97+H97+K97)</x:f>
      </x:c>
    </x:row>
    <x:row r="98">
      <x:c r="A98" t="str">
        <x:f>IF(SETUP!A98="","",SETUP!A98)</x:f>
      </x:c>
      <x:c r="B98" t="str">
        <x:f>IF($A98="","",SETUP!B98)</x:f>
      </x:c>
      <x:c r="C98" t="str">
        <x:f>IF($A98="","",SETUP!C98)</x:f>
      </x:c>
      <x:c r="D98" t="str">
        <x:f>IF($A98="","",SETUP!D98)</x:f>
      </x:c>
      <x:c r="E98" t="str">
        <x:f>IF($A98="","",SUMIFS(LEAVE_LOG!$H$4:$H$200,LEAVE_LOG!$B$4:$B$200,$A98,LEAVE_LOG!$E$4:$E$200,"ลาป่วย"))</x:f>
      </x:c>
      <x:c r="F98" t="str">
        <x:f>IF($A98="","",D98-E98)</x:f>
      </x:c>
      <x:c r="G98" t="str">
        <x:f>IF($A98="","",SETUP!E98)</x:f>
      </x:c>
      <x:c r="H98" t="str">
        <x:f>IF($A98="","",SUMIFS(LEAVE_LOG!$H$4:$H$200,LEAVE_LOG!$B$4:$B$200,$A98,LEAVE_LOG!$E$4:$E$200,"ลากิจ"))</x:f>
      </x:c>
      <x:c r="I98" t="str">
        <x:f>IF($A98="","",G98-H98)</x:f>
      </x:c>
      <x:c r="J98" t="str">
        <x:f>IF($A98="","",SETUP!F98)</x:f>
      </x:c>
      <x:c r="K98" t="str">
        <x:f>IF($A98="","",SUMIFS(LEAVE_LOG!$H$4:$H$200,LEAVE_LOG!$B$4:$B$200,$A98,LEAVE_LOG!$E$4:$E$200,"ลาพักร้อน"))</x:f>
      </x:c>
      <x:c r="L98" t="str">
        <x:f>IF($A98="","",J98-K98)</x:f>
      </x:c>
      <x:c r="M98" t="str">
        <x:f>IF($A98="","",E98+H98+K98)</x:f>
      </x:c>
    </x:row>
    <x:row r="99">
      <x:c r="A99" t="str">
        <x:f>IF(SETUP!A99="","",SETUP!A99)</x:f>
      </x:c>
      <x:c r="B99" t="str">
        <x:f>IF($A99="","",SETUP!B99)</x:f>
      </x:c>
      <x:c r="C99" t="str">
        <x:f>IF($A99="","",SETUP!C99)</x:f>
      </x:c>
      <x:c r="D99" t="str">
        <x:f>IF($A99="","",SETUP!D99)</x:f>
      </x:c>
      <x:c r="E99" t="str">
        <x:f>IF($A99="","",SUMIFS(LEAVE_LOG!$H$4:$H$200,LEAVE_LOG!$B$4:$B$200,$A99,LEAVE_LOG!$E$4:$E$200,"ลาป่วย"))</x:f>
      </x:c>
      <x:c r="F99" t="str">
        <x:f>IF($A99="","",D99-E99)</x:f>
      </x:c>
      <x:c r="G99" t="str">
        <x:f>IF($A99="","",SETUP!E99)</x:f>
      </x:c>
      <x:c r="H99" t="str">
        <x:f>IF($A99="","",SUMIFS(LEAVE_LOG!$H$4:$H$200,LEAVE_LOG!$B$4:$B$200,$A99,LEAVE_LOG!$E$4:$E$200,"ลากิจ"))</x:f>
      </x:c>
      <x:c r="I99" t="str">
        <x:f>IF($A99="","",G99-H99)</x:f>
      </x:c>
      <x:c r="J99" t="str">
        <x:f>IF($A99="","",SETUP!F99)</x:f>
      </x:c>
      <x:c r="K99" t="str">
        <x:f>IF($A99="","",SUMIFS(LEAVE_LOG!$H$4:$H$200,LEAVE_LOG!$B$4:$B$200,$A99,LEAVE_LOG!$E$4:$E$200,"ลาพักร้อน"))</x:f>
      </x:c>
      <x:c r="L99" t="str">
        <x:f>IF($A99="","",J99-K99)</x:f>
      </x:c>
      <x:c r="M99" t="str">
        <x:f>IF($A99="","",E99+H99+K99)</x:f>
      </x:c>
    </x:row>
    <x:row r="100">
      <x:c r="A100" t="str">
        <x:f>IF(SETUP!A100="","",SETUP!A100)</x:f>
      </x:c>
      <x:c r="B100" t="str">
        <x:f>IF($A100="","",SETUP!B100)</x:f>
      </x:c>
      <x:c r="C100" t="str">
        <x:f>IF($A100="","",SETUP!C100)</x:f>
      </x:c>
      <x:c r="D100" t="str">
        <x:f>IF($A100="","",SETUP!D100)</x:f>
      </x:c>
      <x:c r="E100" t="str">
        <x:f>IF($A100="","",SUMIFS(LEAVE_LOG!$H$4:$H$200,LEAVE_LOG!$B$4:$B$200,$A100,LEAVE_LOG!$E$4:$E$200,"ลาป่วย"))</x:f>
      </x:c>
      <x:c r="F100" t="str">
        <x:f>IF($A100="","",D100-E100)</x:f>
      </x:c>
      <x:c r="G100" t="str">
        <x:f>IF($A100="","",SETUP!E100)</x:f>
      </x:c>
      <x:c r="H100" t="str">
        <x:f>IF($A100="","",SUMIFS(LEAVE_LOG!$H$4:$H$200,LEAVE_LOG!$B$4:$B$200,$A100,LEAVE_LOG!$E$4:$E$200,"ลากิจ"))</x:f>
      </x:c>
      <x:c r="I100" t="str">
        <x:f>IF($A100="","",G100-H100)</x:f>
      </x:c>
      <x:c r="J100" t="str">
        <x:f>IF($A100="","",SETUP!F100)</x:f>
      </x:c>
      <x:c r="K100" t="str">
        <x:f>IF($A100="","",SUMIFS(LEAVE_LOG!$H$4:$H$200,LEAVE_LOG!$B$4:$B$200,$A100,LEAVE_LOG!$E$4:$E$200,"ลาพักร้อน"))</x:f>
      </x:c>
      <x:c r="L100" t="str">
        <x:f>IF($A100="","",J100-K100)</x:f>
      </x:c>
      <x:c r="M100" t="str">
        <x:f>IF($A100="","",E100+H100+K100)</x:f>
      </x:c>
    </x:row>
    <x:row r="101">
      <x:c r="A101" t="str">
        <x:f>IF(SETUP!A101="","",SETUP!A101)</x:f>
      </x:c>
      <x:c r="B101" t="str">
        <x:f>IF($A101="","",SETUP!B101)</x:f>
      </x:c>
      <x:c r="C101" t="str">
        <x:f>IF($A101="","",SETUP!C101)</x:f>
      </x:c>
      <x:c r="D101" t="str">
        <x:f>IF($A101="","",SETUP!D101)</x:f>
      </x:c>
      <x:c r="E101" t="str">
        <x:f>IF($A101="","",SUMIFS(LEAVE_LOG!$H$4:$H$200,LEAVE_LOG!$B$4:$B$200,$A101,LEAVE_LOG!$E$4:$E$200,"ลาป่วย"))</x:f>
      </x:c>
      <x:c r="F101" t="str">
        <x:f>IF($A101="","",D101-E101)</x:f>
      </x:c>
      <x:c r="G101" t="str">
        <x:f>IF($A101="","",SETUP!E101)</x:f>
      </x:c>
      <x:c r="H101" t="str">
        <x:f>IF($A101="","",SUMIFS(LEAVE_LOG!$H$4:$H$200,LEAVE_LOG!$B$4:$B$200,$A101,LEAVE_LOG!$E$4:$E$200,"ลากิจ"))</x:f>
      </x:c>
      <x:c r="I101" t="str">
        <x:f>IF($A101="","",G101-H101)</x:f>
      </x:c>
      <x:c r="J101" t="str">
        <x:f>IF($A101="","",SETUP!F101)</x:f>
      </x:c>
      <x:c r="K101" t="str">
        <x:f>IF($A101="","",SUMIFS(LEAVE_LOG!$H$4:$H$200,LEAVE_LOG!$B$4:$B$200,$A101,LEAVE_LOG!$E$4:$E$200,"ลาพักร้อน"))</x:f>
      </x:c>
      <x:c r="L101" t="str">
        <x:f>IF($A101="","",J101-K101)</x:f>
      </x:c>
      <x:c r="M101" t="str">
        <x:f>IF($A101="","",E101+H101+K101)</x:f>
      </x:c>
    </x:row>
    <x:row r="102">
      <x:c r="A102" t="str">
        <x:f>IF(SETUP!A102="","",SETUP!A102)</x:f>
      </x:c>
      <x:c r="B102" t="str">
        <x:f>IF($A102="","",SETUP!B102)</x:f>
      </x:c>
      <x:c r="C102" t="str">
        <x:f>IF($A102="","",SETUP!C102)</x:f>
      </x:c>
      <x:c r="D102" t="str">
        <x:f>IF($A102="","",SETUP!D102)</x:f>
      </x:c>
      <x:c r="E102" t="str">
        <x:f>IF($A102="","",SUMIFS(LEAVE_LOG!$H$4:$H$200,LEAVE_LOG!$B$4:$B$200,$A102,LEAVE_LOG!$E$4:$E$200,"ลาป่วย"))</x:f>
      </x:c>
      <x:c r="F102" t="str">
        <x:f>IF($A102="","",D102-E102)</x:f>
      </x:c>
      <x:c r="G102" t="str">
        <x:f>IF($A102="","",SETUP!E102)</x:f>
      </x:c>
      <x:c r="H102" t="str">
        <x:f>IF($A102="","",SUMIFS(LEAVE_LOG!$H$4:$H$200,LEAVE_LOG!$B$4:$B$200,$A102,LEAVE_LOG!$E$4:$E$200,"ลากิจ"))</x:f>
      </x:c>
      <x:c r="I102" t="str">
        <x:f>IF($A102="","",G102-H102)</x:f>
      </x:c>
      <x:c r="J102" t="str">
        <x:f>IF($A102="","",SETUP!F102)</x:f>
      </x:c>
      <x:c r="K102" t="str">
        <x:f>IF($A102="","",SUMIFS(LEAVE_LOG!$H$4:$H$200,LEAVE_LOG!$B$4:$B$200,$A102,LEAVE_LOG!$E$4:$E$200,"ลาพักร้อน"))</x:f>
      </x:c>
      <x:c r="L102" t="str">
        <x:f>IF($A102="","",J102-K102)</x:f>
      </x:c>
      <x:c r="M102" t="str">
        <x:f>IF($A102="","",E102+H102+K102)</x:f>
      </x:c>
    </x:row>
    <x:row r="103">
      <x:c r="A103" t="str">
        <x:f>IF(SETUP!A103="","",SETUP!A103)</x:f>
      </x:c>
      <x:c r="B103" t="str">
        <x:f>IF($A103="","",SETUP!B103)</x:f>
      </x:c>
      <x:c r="C103" t="str">
        <x:f>IF($A103="","",SETUP!C103)</x:f>
      </x:c>
      <x:c r="D103" t="str">
        <x:f>IF($A103="","",SETUP!D103)</x:f>
      </x:c>
      <x:c r="E103" t="str">
        <x:f>IF($A103="","",SUMIFS(LEAVE_LOG!$H$4:$H$200,LEAVE_LOG!$B$4:$B$200,$A103,LEAVE_LOG!$E$4:$E$200,"ลาป่วย"))</x:f>
      </x:c>
      <x:c r="F103" t="str">
        <x:f>IF($A103="","",D103-E103)</x:f>
      </x:c>
      <x:c r="G103" t="str">
        <x:f>IF($A103="","",SETUP!E103)</x:f>
      </x:c>
      <x:c r="H103" t="str">
        <x:f>IF($A103="","",SUMIFS(LEAVE_LOG!$H$4:$H$200,LEAVE_LOG!$B$4:$B$200,$A103,LEAVE_LOG!$E$4:$E$200,"ลากิจ"))</x:f>
      </x:c>
      <x:c r="I103" t="str">
        <x:f>IF($A103="","",G103-H103)</x:f>
      </x:c>
      <x:c r="J103" t="str">
        <x:f>IF($A103="","",SETUP!F103)</x:f>
      </x:c>
      <x:c r="K103" t="str">
        <x:f>IF($A103="","",SUMIFS(LEAVE_LOG!$H$4:$H$200,LEAVE_LOG!$B$4:$B$200,$A103,LEAVE_LOG!$E$4:$E$200,"ลาพักร้อน"))</x:f>
      </x:c>
      <x:c r="L103" t="str">
        <x:f>IF($A103="","",J103-K103)</x:f>
      </x:c>
      <x:c r="M103" t="str">
        <x:f>IF($A103="","",E103+H103+K103)</x:f>
      </x:c>
    </x:row>
  </x:sheetData>
  <x:mergeCells>
    <x:mergeCell ref="A1:M1"/>
  </x:mergeCells>
  <x:conditionalFormatting sqref="F4:F18">
    <x:cfRule type="expression" dxfId="0" priority="1">
      <x:formula>F4&lt;0</x:formula>
    </x:cfRule>
  </x:conditionalFormatting>
  <x:conditionalFormatting sqref="I4:I18">
    <x:cfRule type="expression" dxfId="1" priority="2">
      <x:formula>I4&lt;0</x:formula>
    </x:cfRule>
  </x:conditionalFormatting>
  <x:conditionalFormatting sqref="L4:L18">
    <x:cfRule type="expression" dxfId="2" priority="3">
      <x:formula>L4&lt;0</x:formula>
    </x:cfRule>
  </x:conditionalFormatting>
  <x:conditionalFormatting sqref="M4:M18">
    <x:cfRule type="dataBar" priority="4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{47BD681A-4DCB-2204-91B2-B98EF9EAB43B}</x14:id>
        </x:ext>
      </x:extLst>
    </x:cfRule>
  </x:conditionalFormatting>
  <x:conditionalFormatting sqref="F4:F103">
    <x:cfRule type="expression" dxfId="3" priority="5">
      <x:formula>F4&lt;0</x:formula>
    </x:cfRule>
  </x:conditionalFormatting>
  <x:conditionalFormatting sqref="I4:I103">
    <x:cfRule type="expression" dxfId="4" priority="6">
      <x:formula>I4&lt;0</x:formula>
    </x:cfRule>
  </x:conditionalFormatting>
  <x:conditionalFormatting sqref="L4:L103">
    <x:cfRule type="expression" dxfId="5" priority="7">
      <x:formula>L4&lt;0</x:formula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47BD681A-4DCB-2204-91B2-B98EF9EAB43B}">
            <x14:dataBar gradient="1">
              <x14:cfvo type="min"/>
              <x14:cfvo type="max"/>
              <x14:fillColor rgb="FFA02B93"/>
            </x14:dataBar>
          </x14:cfRule>
          <xm:sqref>M4:M18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>
      <x:c r="A1" s="22" t="str">
        <x:v>HR LEAVE DASHBOARD</x:v>
      </x:c>
      <x:c r="B1" s="22"/>
      <x:c r="C1" s="22"/>
      <x:c r="D1" s="22"/>
      <x:c r="E1" s="22"/>
      <x:c r="F1" s="22"/>
      <x:c r="G1" s="22"/>
      <x:c r="H1" s="22"/>
      <x:c r="I1" s="22"/>
      <x:c r="J1" s="22"/>
      <x:c r="K1" s="22"/>
      <x:c r="L1" s="22"/>
    </x:row>
    <x:row r="2">
      <x:c r="A2" s="22"/>
      <x:c r="B2" s="22"/>
      <x:c r="C2" s="22"/>
      <x:c r="D2" s="22"/>
      <x:c r="E2" s="22"/>
      <x:c r="F2" s="22"/>
      <x:c r="G2" s="22"/>
      <x:c r="H2" s="22"/>
      <x:c r="I2" s="22"/>
      <x:c r="J2" s="22"/>
      <x:c r="K2" s="22"/>
      <x:c r="L2" s="22"/>
    </x:row>
    <x:row r="3">
      <x:c r="A3" s="27" t="str">
        <x:v>Demo Data 2026 • เพิ่มรายการลาแล้ว Dashboard อัปเดตตามข้อมูล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</x:row>
    <x:row r="4">
      <x:c r="A4" s="18"/>
      <x:c r="B4" s="18"/>
      <x:c r="C4" s="18"/>
      <x:c r="D4" s="18"/>
      <x:c r="E4" s="18"/>
      <x:c r="F4" s="18"/>
      <x:c r="G4" s="18"/>
      <x:c r="H4" s="18"/>
      <x:c r="I4" s="18"/>
      <x:c r="J4" s="18"/>
      <x:c r="K4" s="18"/>
      <x:c r="L4" s="18"/>
    </x:row>
    <x:row r="5">
      <x:c r="A5" s="34" t="str">
        <x:f>"จำนวนพนักงาน"&amp;CHAR(10)&amp;COUNTA(SETUP!A4:A103)&amp;" คน"</x:f>
        <x:v>จำนวนพนักงาน
15 คน</x:v>
      </x:c>
      <x:c r="B5" s="34"/>
      <x:c r="C5" s="34"/>
      <x:c r="D5" s="34" t="str">
        <x:f>"วันลารวม"&amp;CHAR(10)&amp;SUM(LEAVE_LOG!H4:H200)&amp;" วัน"</x:f>
        <x:v>วันลารวม
95 วัน</x:v>
      </x:c>
      <x:c r="E5" s="34"/>
      <x:c r="F5" s="34"/>
      <x:c r="G5" s="34" t="str">
        <x:f>"ลาป่วยรวม"&amp;CHAR(10)&amp;SUMIFS(LEAVE_LOG!H4:H200,LEAVE_LOG!E4:E200,"ลาป่วย")&amp;" วัน"</x:f>
        <x:v>ลาป่วยรวม
56 วัน</x:v>
      </x:c>
      <x:c r="H5" s="34"/>
      <x:c r="I5" s="34"/>
      <x:c r="J5" s="34" t="str">
        <x:f>"พักร้อนรวม"&amp;CHAR(10)&amp;SUMIFS(LEAVE_LOG!H4:H200,LEAVE_LOG!E4:E200,"ลาพักร้อน")&amp;" วัน"</x:f>
        <x:v>พักร้อนรวม
19 วัน</x:v>
      </x:c>
      <x:c r="K5" s="34"/>
      <x:c r="L5" s="34"/>
    </x:row>
    <x:row r="6">
      <x:c r="A6" s="34"/>
      <x:c r="B6" s="34"/>
      <x:c r="C6" s="34"/>
      <x:c r="D6" s="34"/>
      <x:c r="E6" s="34"/>
      <x:c r="F6" s="34"/>
      <x:c r="G6" s="34"/>
      <x:c r="H6" s="34"/>
      <x:c r="I6" s="34"/>
      <x:c r="J6" s="34"/>
      <x:c r="K6" s="34"/>
      <x:c r="L6" s="34"/>
    </x:row>
    <x:row r="7">
      <x:c r="A7" s="34"/>
      <x:c r="B7" s="34"/>
      <x:c r="C7" s="34"/>
      <x:c r="D7" s="34"/>
      <x:c r="E7" s="34"/>
      <x:c r="F7" s="34"/>
      <x:c r="G7" s="34"/>
      <x:c r="H7" s="34"/>
      <x:c r="I7" s="34"/>
      <x:c r="J7" s="34"/>
      <x:c r="K7" s="34"/>
      <x:c r="L7" s="34"/>
    </x:row>
    <x:row r="8">
      <x:c r="A8" s="18"/>
      <x:c r="B8" s="18"/>
      <x:c r="C8" s="18"/>
      <x:c r="D8" s="18"/>
      <x:c r="E8" s="18"/>
      <x:c r="F8" s="18"/>
      <x:c r="G8" s="18"/>
      <x:c r="H8" s="18"/>
      <x:c r="I8" s="18"/>
      <x:c r="J8" s="18"/>
      <x:c r="K8" s="18"/>
      <x:c r="L8" s="18"/>
    </x:row>
    <x:row r="9">
      <x:c r="A9" s="18"/>
      <x:c r="B9" s="18"/>
      <x:c r="C9" s="18"/>
      <x:c r="D9" s="18"/>
      <x:c r="E9" s="18"/>
      <x:c r="F9" s="18"/>
      <x:c r="G9" s="18"/>
      <x:c r="H9" s="18"/>
      <x:c r="I9" s="18"/>
      <x:c r="J9" s="18"/>
      <x:c r="K9" s="18"/>
      <x:c r="L9" s="18"/>
    </x:row>
    <x:row r="10">
      <x:c r="A10" s="11" t="str">
        <x:v>เดือน</x:v>
      </x:c>
      <x:c r="B10" s="11" t="str">
        <x:v>จำนวนวันลา</x:v>
      </x:c>
      <x:c r="C10" s="18"/>
      <x:c r="D10" s="11" t="str">
        <x:v>ประเภทลา</x:v>
      </x:c>
      <x:c r="E10" s="11" t="str">
        <x:v>จำนวนวัน</x:v>
      </x:c>
      <x:c r="F10" s="18"/>
      <x:c r="G10" s="11" t="str">
        <x:v>แผนก</x:v>
      </x:c>
      <x:c r="H10" s="11" t="str">
        <x:v>จำนวนวันลา</x:v>
      </x:c>
      <x:c r="I10" s="18"/>
      <x:c r="J10" s="52" t="str">
        <x:v>วิธีใช้
1) เพิ่มพนักงานใน SETUP
2) เลือกรหัส + ประเภทลาใน LEAVE_LOG
3) กรอก “จำนวนวันลา” ตามนโยบายองค์กร (รองรับ 0.5 วัน)
4) Balance / Dashboard สรุปอัตโนมัติ
มี Validation ป้องกันวันสิ้นสุดก่อนวันเริ่ม และจำนวนวันติดลบ</x:v>
      </x:c>
      <x:c r="K10" s="52"/>
      <x:c r="L10" s="52"/>
    </x:row>
    <x:row r="11">
      <x:c r="A11" s="18" t="str">
        <x:v>ม.ค.</x:v>
      </x:c>
      <x:c r="B11" s="18" t="n">
        <x:f>SUMIFS(LEAVE_LOG!$H$4:$H$200,LEAVE_LOG!$J$4:$J$200,1)</x:f>
        <x:v>4</x:v>
      </x:c>
      <x:c r="C11" s="18"/>
      <x:c r="D11" s="18" t="str">
        <x:v>ลาป่วย</x:v>
      </x:c>
      <x:c r="E11" s="18" t="n">
        <x:f>SUMIFS(LEAVE_LOG!$H$4:$H$200,LEAVE_LOG!$E$4:$E$200,D11)</x:f>
        <x:v>56</x:v>
      </x:c>
      <x:c r="F11" s="18"/>
      <x:c r="G11" s="18" t="str">
        <x:v>HR</x:v>
      </x:c>
      <x:c r="H11" s="18" t="n">
        <x:f>SUMIFS(LEAVE_LOG!$H$4:$H$200,LEAVE_LOG!$D$4:$D$200,G11)</x:f>
        <x:v>6</x:v>
      </x:c>
      <x:c r="I11" s="18"/>
      <x:c r="J11" s="52"/>
      <x:c r="K11" s="52"/>
      <x:c r="L11" s="52"/>
    </x:row>
    <x:row r="12">
      <x:c r="A12" s="18" t="str">
        <x:v>ก.พ.</x:v>
      </x:c>
      <x:c r="B12" s="18" t="n">
        <x:f>SUMIFS(LEAVE_LOG!$H$4:$H$200,LEAVE_LOG!$J$4:$J$200,2)</x:f>
        <x:v>6</x:v>
      </x:c>
      <x:c r="C12" s="18"/>
      <x:c r="D12" s="18" t="str">
        <x:v>ลากิจ</x:v>
      </x:c>
      <x:c r="E12" s="18" t="n">
        <x:f>SUMIFS(LEAVE_LOG!$H$4:$H$200,LEAVE_LOG!$E$4:$E$200,D12)</x:f>
        <x:v>20</x:v>
      </x:c>
      <x:c r="F12" s="18"/>
      <x:c r="G12" s="18" t="str">
        <x:v>Finance</x:v>
      </x:c>
      <x:c r="H12" s="18" t="n">
        <x:f>SUMIFS(LEAVE_LOG!$H$4:$H$200,LEAVE_LOG!$D$4:$D$200,G12)</x:f>
        <x:v>15</x:v>
      </x:c>
      <x:c r="I12" s="18"/>
      <x:c r="J12" s="52"/>
      <x:c r="K12" s="52"/>
      <x:c r="L12" s="52"/>
    </x:row>
    <x:row r="13">
      <x:c r="A13" s="18" t="str">
        <x:v>มี.ค.</x:v>
      </x:c>
      <x:c r="B13" s="18" t="n">
        <x:f>SUMIFS(LEAVE_LOG!$H$4:$H$200,LEAVE_LOG!$J$4:$J$200,3)</x:f>
        <x:v>9</x:v>
      </x:c>
      <x:c r="C13" s="18"/>
      <x:c r="D13" s="18" t="str">
        <x:v>ลาพักร้อน</x:v>
      </x:c>
      <x:c r="E13" s="18" t="n">
        <x:f>SUMIFS(LEAVE_LOG!$H$4:$H$200,LEAVE_LOG!$E$4:$E$200,D13)</x:f>
        <x:v>19</x:v>
      </x:c>
      <x:c r="F13" s="18"/>
      <x:c r="G13" s="18" t="str">
        <x:v>Sales</x:v>
      </x:c>
      <x:c r="H13" s="18" t="n">
        <x:f>SUMIFS(LEAVE_LOG!$H$4:$H$200,LEAVE_LOG!$D$4:$D$200,G13)</x:f>
        <x:v>23</x:v>
      </x:c>
      <x:c r="I13" s="18"/>
      <x:c r="J13" s="52"/>
      <x:c r="K13" s="52"/>
      <x:c r="L13" s="52"/>
    </x:row>
    <x:row r="14">
      <x:c r="A14" s="18" t="str">
        <x:v>เม.ย.</x:v>
      </x:c>
      <x:c r="B14" s="18" t="n">
        <x:f>SUMIFS(LEAVE_LOG!$H$4:$H$200,LEAVE_LOG!$J$4:$J$200,4)</x:f>
        <x:v>20</x:v>
      </x:c>
      <x:c r="C14" s="18"/>
      <x:c r="D14" s="18"/>
      <x:c r="E14" s="18"/>
      <x:c r="F14" s="18"/>
      <x:c r="G14" s="18" t="str">
        <x:v>IT</x:v>
      </x:c>
      <x:c r="H14" s="18" t="n">
        <x:f>SUMIFS(LEAVE_LOG!$H$4:$H$200,LEAVE_LOG!$D$4:$D$200,G14)</x:f>
        <x:v>23</x:v>
      </x:c>
      <x:c r="I14" s="18"/>
      <x:c r="J14" s="52"/>
      <x:c r="K14" s="52"/>
      <x:c r="L14" s="52"/>
    </x:row>
    <x:row r="15">
      <x:c r="A15" s="18" t="str">
        <x:v>พ.ค.</x:v>
      </x:c>
      <x:c r="B15" s="18" t="n">
        <x:f>SUMIFS(LEAVE_LOG!$H$4:$H$200,LEAVE_LOG!$J$4:$J$200,5)</x:f>
        <x:v>13</x:v>
      </x:c>
      <x:c r="C15" s="18"/>
      <x:c r="D15" s="18"/>
      <x:c r="E15" s="18"/>
      <x:c r="F15" s="18"/>
      <x:c r="G15" s="18" t="str">
        <x:v>Operations</x:v>
      </x:c>
      <x:c r="H15" s="18" t="n">
        <x:f>SUMIFS(LEAVE_LOG!$H$4:$H$200,LEAVE_LOG!$D$4:$D$200,G15)</x:f>
        <x:v>16</x:v>
      </x:c>
      <x:c r="I15" s="18"/>
      <x:c r="J15" s="52"/>
      <x:c r="K15" s="52"/>
      <x:c r="L15" s="52"/>
    </x:row>
    <x:row r="16">
      <x:c r="A16" s="18" t="str">
        <x:v>มิ.ย.</x:v>
      </x:c>
      <x:c r="B16" s="18" t="n">
        <x:f>SUMIFS(LEAVE_LOG!$H$4:$H$200,LEAVE_LOG!$J$4:$J$200,6)</x:f>
        <x:v>24</x:v>
      </x:c>
      <x:c r="C16" s="18"/>
      <x:c r="D16" s="18"/>
      <x:c r="E16" s="18"/>
      <x:c r="F16" s="18"/>
      <x:c r="G16" s="18" t="str">
        <x:v>Marketing</x:v>
      </x:c>
      <x:c r="H16" s="18" t="n">
        <x:f>SUMIFS(LEAVE_LOG!$H$4:$H$200,LEAVE_LOG!$D$4:$D$200,G16)</x:f>
        <x:v>12</x:v>
      </x:c>
      <x:c r="I16" s="18"/>
      <x:c r="J16" s="18"/>
      <x:c r="K16" s="18"/>
      <x:c r="L16" s="18"/>
    </x:row>
    <x:row r="17">
      <x:c r="A17" s="18" t="str">
        <x:v>ก.ค.</x:v>
      </x:c>
      <x:c r="B17" s="18" t="n">
        <x:f>SUMIFS(LEAVE_LOG!$H$4:$H$200,LEAVE_LOG!$J$4:$J$200,7)</x:f>
        <x:v>14</x:v>
      </x:c>
      <x:c r="C17" s="18"/>
      <x:c r="D17" s="18"/>
      <x:c r="E17" s="18"/>
      <x:c r="F17" s="18"/>
      <x:c r="G17" s="18"/>
      <x:c r="H17" s="18"/>
      <x:c r="I17" s="18"/>
      <x:c r="J17" s="18"/>
      <x:c r="K17" s="18"/>
      <x:c r="L17" s="18"/>
    </x:row>
    <x:row r="18">
      <x:c r="A18" s="18" t="str">
        <x:v>ส.ค.</x:v>
      </x:c>
      <x:c r="B18" s="18" t="n">
        <x:f>SUMIFS(LEAVE_LOG!$H$4:$H$200,LEAVE_LOG!$J$4:$J$200,8)</x:f>
        <x:v>5</x:v>
      </x:c>
      <x:c r="C18" s="18"/>
      <x:c r="D18" s="18"/>
      <x:c r="E18" s="18"/>
      <x:c r="F18" s="18"/>
      <x:c r="G18" s="18"/>
      <x:c r="H18" s="18"/>
      <x:c r="I18" s="18"/>
      <x:c r="J18" s="18"/>
      <x:c r="K18" s="18"/>
      <x:c r="L18" s="18"/>
    </x:row>
    <x:row r="19">
      <x:c r="A19" s="18" t="str">
        <x:v>ก.ย.</x:v>
      </x:c>
      <x:c r="B19" s="18" t="n">
        <x:f>SUMIFS(LEAVE_LOG!$H$4:$H$200,LEAVE_LOG!$J$4:$J$200,9)</x:f>
        <x:v>0</x:v>
      </x:c>
      <x:c r="C19" s="18"/>
      <x:c r="D19" s="18"/>
      <x:c r="E19" s="18"/>
      <x:c r="F19" s="18"/>
      <x:c r="G19" s="18"/>
      <x:c r="H19" s="18"/>
      <x:c r="I19" s="18"/>
      <x:c r="J19" s="18"/>
      <x:c r="K19" s="18"/>
      <x:c r="L19" s="18"/>
    </x:row>
    <x:row r="20">
      <x:c r="A20" s="18" t="str">
        <x:v>ต.ค.</x:v>
      </x:c>
      <x:c r="B20" s="18" t="n">
        <x:f>SUMIFS(LEAVE_LOG!$H$4:$H$200,LEAVE_LOG!$J$4:$J$200,10)</x:f>
        <x:v>0</x:v>
      </x:c>
      <x:c r="C20" s="18"/>
      <x:c r="D20" s="18"/>
      <x:c r="E20" s="18"/>
      <x:c r="F20" s="18"/>
      <x:c r="G20" s="18"/>
      <x:c r="H20" s="18"/>
      <x:c r="I20" s="18"/>
      <x:c r="J20" s="18"/>
      <x:c r="K20" s="18"/>
      <x:c r="L20" s="18"/>
    </x:row>
    <x:row r="21">
      <x:c r="A21" s="18" t="str">
        <x:v>พ.ย.</x:v>
      </x:c>
      <x:c r="B21" s="18" t="n">
        <x:f>SUMIFS(LEAVE_LOG!$H$4:$H$200,LEAVE_LOG!$J$4:$J$200,11)</x:f>
        <x:v>0</x:v>
      </x:c>
      <x:c r="C21" s="18"/>
      <x:c r="D21" s="18"/>
      <x:c r="E21" s="18"/>
      <x:c r="F21" s="18"/>
      <x:c r="G21" s="18"/>
      <x:c r="H21" s="18"/>
      <x:c r="I21" s="18"/>
      <x:c r="J21" s="18"/>
      <x:c r="K21" s="18"/>
      <x:c r="L21" s="18"/>
    </x:row>
    <x:row r="22">
      <x:c r="A22" s="18" t="str">
        <x:v>ธ.ค.</x:v>
      </x:c>
      <x:c r="B22" s="18" t="n">
        <x:f>SUMIFS(LEAVE_LOG!$H$4:$H$200,LEAVE_LOG!$J$4:$J$200,12)</x:f>
        <x:v>0</x:v>
      </x:c>
      <x:c r="C22" s="18"/>
      <x:c r="D22" s="18"/>
      <x:c r="E22" s="18"/>
      <x:c r="F22" s="18"/>
      <x:c r="G22" s="18"/>
      <x:c r="H22" s="18"/>
      <x:c r="I22" s="18"/>
      <x:c r="J22" s="18"/>
      <x:c r="K22" s="18"/>
      <x:c r="L22" s="18"/>
    </x:row>
    <x:row r="23">
      <x:c r="A23" s="18"/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  <x:c r="L23" s="18"/>
    </x:row>
    <x:row r="24">
      <x:c r="A24" s="18"/>
      <x:c r="B24" s="18"/>
      <x:c r="C24" s="18"/>
      <x:c r="D24" s="18"/>
      <x:c r="E24" s="18"/>
      <x:c r="F24" s="18"/>
      <x:c r="G24" s="18"/>
      <x:c r="H24" s="18"/>
      <x:c r="I24" s="18"/>
      <x:c r="J24" s="18"/>
      <x:c r="K24" s="18"/>
      <x:c r="L24" s="18"/>
    </x:row>
    <x:row r="25">
      <x:c r="A25" s="18"/>
      <x:c r="B25" s="18"/>
      <x:c r="C25" s="18"/>
      <x:c r="D25" s="18"/>
      <x:c r="E25" s="18"/>
      <x:c r="F25" s="18"/>
      <x:c r="G25" s="18"/>
      <x:c r="H25" s="18"/>
      <x:c r="I25" s="18"/>
      <x:c r="J25" s="18"/>
      <x:c r="K25" s="18"/>
      <x:c r="L25" s="18"/>
    </x:row>
    <x:row r="26">
      <x:c r="A26" s="18"/>
      <x:c r="B26" s="18"/>
      <x:c r="C26" s="18"/>
      <x:c r="D26" s="18"/>
      <x:c r="E26" s="18"/>
      <x:c r="F26" s="18"/>
      <x:c r="G26" s="18"/>
      <x:c r="H26" s="18"/>
      <x:c r="I26" s="18"/>
      <x:c r="J26" s="18"/>
      <x:c r="K26" s="18"/>
      <x:c r="L26" s="18"/>
    </x:row>
    <x:row r="27">
      <x:c r="A27" s="18"/>
      <x:c r="B27" s="18"/>
      <x:c r="C27" s="18"/>
      <x:c r="D27" s="18"/>
      <x:c r="E27" s="18"/>
      <x:c r="F27" s="18"/>
      <x:c r="G27" s="18"/>
      <x:c r="H27" s="18"/>
      <x:c r="I27" s="18"/>
      <x:c r="J27" s="18"/>
      <x:c r="K27" s="18"/>
      <x:c r="L27" s="18"/>
    </x:row>
    <x:row r="28">
      <x:c r="A28" s="18"/>
      <x:c r="B28" s="18"/>
      <x:c r="C28" s="18"/>
      <x:c r="D28" s="18"/>
      <x:c r="E28" s="18"/>
      <x:c r="F28" s="18"/>
      <x:c r="G28" s="18"/>
      <x:c r="H28" s="18"/>
      <x:c r="I28" s="18"/>
      <x:c r="J28" s="18"/>
      <x:c r="K28" s="18"/>
      <x:c r="L28" s="18"/>
    </x:row>
    <x:row r="29">
      <x:c r="A29" s="18"/>
      <x:c r="B29" s="18"/>
      <x:c r="C29" s="18"/>
      <x:c r="D29" s="18"/>
      <x:c r="E29" s="18"/>
      <x:c r="F29" s="18"/>
      <x:c r="G29" s="18"/>
      <x:c r="H29" s="18"/>
      <x:c r="I29" s="18"/>
      <x:c r="J29" s="18"/>
      <x:c r="K29" s="18"/>
      <x:c r="L29" s="18"/>
    </x:row>
    <x:row r="30">
      <x:c r="A30" s="18"/>
      <x:c r="B30" s="18"/>
      <x:c r="C30" s="18"/>
      <x:c r="D30" s="18"/>
      <x:c r="E30" s="18"/>
      <x:c r="F30" s="18"/>
      <x:c r="G30" s="18"/>
      <x:c r="H30" s="18"/>
      <x:c r="I30" s="18"/>
      <x:c r="J30" s="18"/>
      <x:c r="K30" s="18"/>
      <x:c r="L30" s="18"/>
    </x:row>
    <x:row r="31">
      <x:c r="A31" s="18"/>
      <x:c r="B31" s="18"/>
      <x:c r="C31" s="18"/>
      <x:c r="D31" s="18"/>
      <x:c r="E31" s="18"/>
      <x:c r="F31" s="18"/>
      <x:c r="G31" s="18"/>
      <x:c r="H31" s="18"/>
      <x:c r="I31" s="18"/>
      <x:c r="J31" s="18"/>
      <x:c r="K31" s="18"/>
      <x:c r="L31" s="18"/>
    </x:row>
    <x:row r="32">
      <x:c r="A32" s="18"/>
      <x:c r="B32" s="18"/>
      <x:c r="C32" s="18"/>
      <x:c r="D32" s="18"/>
      <x:c r="E32" s="18"/>
      <x:c r="F32" s="18"/>
      <x:c r="G32" s="18"/>
      <x:c r="H32" s="18"/>
      <x:c r="I32" s="18"/>
      <x:c r="J32" s="18"/>
      <x:c r="K32" s="18"/>
      <x:c r="L32" s="18"/>
    </x:row>
    <x:row r="33">
      <x:c r="A33" s="18"/>
      <x:c r="B33" s="18"/>
      <x:c r="C33" s="18"/>
      <x:c r="D33" s="18"/>
      <x:c r="E33" s="18"/>
      <x:c r="F33" s="18"/>
      <x:c r="G33" s="18"/>
      <x:c r="H33" s="18"/>
      <x:c r="I33" s="18"/>
      <x:c r="J33" s="18"/>
      <x:c r="K33" s="18"/>
      <x:c r="L33" s="18"/>
    </x:row>
    <x:row r="34">
      <x:c r="A34" s="18"/>
      <x:c r="B34" s="18"/>
      <x:c r="C34" s="18"/>
      <x:c r="D34" s="18"/>
      <x:c r="E34" s="18"/>
      <x:c r="F34" s="18"/>
      <x:c r="G34" s="18"/>
      <x:c r="H34" s="18"/>
      <x:c r="I34" s="18"/>
      <x:c r="J34" s="18"/>
      <x:c r="K34" s="18"/>
      <x:c r="L34" s="18"/>
    </x:row>
    <x:row r="35">
      <x:c r="A35" s="18"/>
      <x:c r="B35" s="18"/>
      <x:c r="C35" s="18"/>
      <x:c r="D35" s="18"/>
      <x:c r="E35" s="18"/>
      <x:c r="F35" s="18"/>
      <x:c r="G35" s="18"/>
      <x:c r="H35" s="18"/>
      <x:c r="I35" s="18"/>
      <x:c r="J35" s="18"/>
      <x:c r="K35" s="18"/>
      <x:c r="L35" s="18"/>
    </x:row>
    <x:row r="36">
      <x:c r="A36" s="18"/>
      <x:c r="B36" s="18"/>
      <x:c r="C36" s="18"/>
      <x:c r="D36" s="18"/>
      <x:c r="E36" s="18"/>
      <x:c r="F36" s="18"/>
      <x:c r="G36" s="18"/>
      <x:c r="H36" s="18"/>
      <x:c r="I36" s="18"/>
      <x:c r="J36" s="18"/>
      <x:c r="K36" s="18"/>
      <x:c r="L36" s="18"/>
    </x:row>
    <x:row r="37">
      <x:c r="A37" s="18"/>
      <x:c r="B37" s="18"/>
      <x:c r="C37" s="18"/>
      <x:c r="D37" s="18"/>
      <x:c r="E37" s="18"/>
      <x:c r="F37" s="18"/>
      <x:c r="G37" s="18"/>
      <x:c r="H37" s="18"/>
      <x:c r="I37" s="18"/>
      <x:c r="J37" s="18"/>
      <x:c r="K37" s="18"/>
      <x:c r="L37" s="18"/>
    </x:row>
    <x:row r="38">
      <x:c r="A38" s="18"/>
      <x:c r="B38" s="18"/>
      <x:c r="C38" s="18"/>
      <x:c r="D38" s="18"/>
      <x:c r="E38" s="18"/>
      <x:c r="F38" s="18"/>
      <x:c r="G38" s="18"/>
      <x:c r="H38" s="18"/>
      <x:c r="I38" s="18"/>
      <x:c r="J38" s="18"/>
      <x:c r="K38" s="18"/>
      <x:c r="L38" s="18"/>
    </x:row>
    <x:row r="39">
      <x:c r="A39" s="18"/>
      <x:c r="B39" s="18"/>
      <x:c r="C39" s="18"/>
      <x:c r="D39" s="18"/>
      <x:c r="E39" s="18"/>
      <x:c r="F39" s="18"/>
      <x:c r="G39" s="18"/>
      <x:c r="H39" s="18"/>
      <x:c r="I39" s="18"/>
      <x:c r="J39" s="18"/>
      <x:c r="K39" s="18"/>
      <x:c r="L39" s="18"/>
    </x:row>
    <x:row r="40">
      <x:c r="A40" s="18"/>
      <x:c r="B40" s="18"/>
      <x:c r="C40" s="18"/>
      <x:c r="D40" s="18"/>
      <x:c r="E40" s="18"/>
      <x:c r="F40" s="18"/>
      <x:c r="G40" s="18"/>
      <x:c r="H40" s="18"/>
      <x:c r="I40" s="18"/>
      <x:c r="J40" s="18"/>
      <x:c r="K40" s="18"/>
      <x:c r="L40" s="18"/>
    </x:row>
    <x:row r="41">
      <x:c r="A41" s="18"/>
      <x:c r="B41" s="18"/>
      <x:c r="C41" s="18"/>
      <x:c r="D41" s="18"/>
      <x:c r="E41" s="18"/>
      <x:c r="F41" s="18"/>
      <x:c r="G41" s="18"/>
      <x:c r="H41" s="18"/>
      <x:c r="I41" s="18"/>
      <x:c r="J41" s="18"/>
      <x:c r="K41" s="18"/>
      <x:c r="L41" s="18"/>
    </x:row>
    <x:row r="42">
      <x:c r="A42" s="18"/>
      <x:c r="B42" s="18"/>
      <x:c r="C42" s="18"/>
      <x:c r="D42" s="18"/>
      <x:c r="E42" s="18"/>
      <x:c r="F42" s="18"/>
      <x:c r="G42" s="18"/>
      <x:c r="H42" s="18"/>
      <x:c r="I42" s="18"/>
      <x:c r="J42" s="18"/>
      <x:c r="K42" s="18"/>
      <x:c r="L42" s="18"/>
    </x:row>
    <x:row r="43">
      <x:c r="A43" s="18"/>
      <x:c r="B43" s="18"/>
      <x:c r="C43" s="18"/>
      <x:c r="D43" s="18"/>
      <x:c r="E43" s="18"/>
      <x:c r="F43" s="18"/>
      <x:c r="G43" s="18"/>
      <x:c r="H43" s="18"/>
      <x:c r="I43" s="18"/>
      <x:c r="J43" s="18"/>
      <x:c r="K43" s="18"/>
      <x:c r="L43" s="18"/>
    </x:row>
    <x:row r="44">
      <x:c r="A44" s="18"/>
      <x:c r="B44" s="18"/>
      <x:c r="C44" s="18"/>
      <x:c r="D44" s="18"/>
      <x:c r="E44" s="18"/>
      <x:c r="F44" s="18"/>
      <x:c r="G44" s="18"/>
      <x:c r="H44" s="18"/>
      <x:c r="I44" s="18"/>
      <x:c r="J44" s="18"/>
      <x:c r="K44" s="18"/>
      <x:c r="L44" s="18"/>
    </x:row>
    <x:row r="45">
      <x:c r="A45" s="18"/>
      <x:c r="B45" s="18"/>
      <x:c r="C45" s="18"/>
      <x:c r="D45" s="18"/>
      <x:c r="E45" s="18"/>
      <x:c r="F45" s="18"/>
      <x:c r="G45" s="18"/>
      <x:c r="H45" s="18"/>
      <x:c r="I45" s="18"/>
      <x:c r="J45" s="18"/>
      <x:c r="K45" s="18"/>
      <x:c r="L45" s="18"/>
    </x:row>
    <x:row r="46">
      <x:c r="A46" s="18"/>
      <x:c r="B46" s="18"/>
      <x:c r="C46" s="18"/>
      <x:c r="D46" s="18"/>
      <x:c r="E46" s="18"/>
      <x:c r="F46" s="18"/>
      <x:c r="G46" s="18"/>
      <x:c r="H46" s="18"/>
      <x:c r="I46" s="18"/>
      <x:c r="J46" s="18"/>
      <x:c r="K46" s="18"/>
      <x:c r="L46" s="18"/>
    </x:row>
  </x:sheetData>
  <x:mergeCells>
    <x:mergeCell ref="A1:L2"/>
    <x:mergeCell ref="A3:L3"/>
    <x:mergeCell ref="A5:C7"/>
    <x:mergeCell ref="D5:F7"/>
    <x:mergeCell ref="G5:I7"/>
    <x:mergeCell ref="J5:L7"/>
    <x:mergeCell ref="J10:L15"/>
  </x:mergeCells>
  <x:pageMargins left="0.7" right="0.7" top="0.75" bottom="0.75" header="0.3" footer="0.3"/>
  <x:drawing xmlns:r="http://schemas.openxmlformats.org/officeDocument/2006/relationships" r:id="R60cd38a8c58a4a16"/>
</x:worksheet>
</file>